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R:\THQ World Missions\Under the Tree Campaign\"/>
    </mc:Choice>
  </mc:AlternateContent>
  <xr:revisionPtr revIDLastSave="0" documentId="13_ncr:1_{07BF940D-6323-4313-93AA-5D586D3DA793}" xr6:coauthVersionLast="47" xr6:coauthVersionMax="47" xr10:uidLastSave="{00000000-0000-0000-0000-000000000000}"/>
  <bookViews>
    <workbookView xWindow="-110" yWindow="-110" windowWidth="19420" windowHeight="10420" tabRatio="862" firstSheet="2" activeTab="2" xr2:uid="{00000000-000D-0000-FFFF-FFFF00000000}"/>
  </bookViews>
  <sheets>
    <sheet name="_control" sheetId="23" state="hidden" r:id="rId1"/>
    <sheet name="JE" sheetId="24" state="hidden" r:id="rId2"/>
    <sheet name="GL - Request To Charge (Int)" sheetId="20" r:id="rId3"/>
  </sheets>
  <externalReferences>
    <externalReference r:id="rId4"/>
  </externalReferences>
  <definedNames>
    <definedName name="_xlnm._FilterDatabase" localSheetId="1" hidden="1">JE!$A$1:$AA$22</definedName>
    <definedName name="Check">'GL - Request To Charge (Int)'!$C$17:$C$26,'GL - Request To Charge (Int)'!$C$38:$C$47</definedName>
    <definedName name="janvier">[1]jan!#REF!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24" l="1"/>
  <c r="A14" i="24"/>
  <c r="A15" i="24"/>
  <c r="A16" i="24"/>
  <c r="A17" i="24"/>
  <c r="A18" i="24"/>
  <c r="A19" i="24"/>
  <c r="A20" i="24"/>
  <c r="A21" i="24"/>
  <c r="A22" i="24"/>
  <c r="B3" i="24"/>
  <c r="Q14" i="24"/>
  <c r="Q15" i="24"/>
  <c r="Q16" i="24"/>
  <c r="Q17" i="24"/>
  <c r="Q18" i="24"/>
  <c r="Q19" i="24"/>
  <c r="Q20" i="24"/>
  <c r="Q21" i="24"/>
  <c r="Q22" i="24"/>
  <c r="Q13" i="24"/>
  <c r="Q4" i="24"/>
  <c r="Q5" i="24"/>
  <c r="Q6" i="24"/>
  <c r="Q7" i="24"/>
  <c r="Q8" i="24"/>
  <c r="Q9" i="24"/>
  <c r="Q10" i="24"/>
  <c r="Q11" i="24"/>
  <c r="Q12" i="24"/>
  <c r="Q3" i="24"/>
  <c r="O14" i="24"/>
  <c r="O15" i="24"/>
  <c r="O16" i="24"/>
  <c r="O17" i="24"/>
  <c r="O18" i="24"/>
  <c r="O19" i="24"/>
  <c r="O20" i="24"/>
  <c r="O21" i="24"/>
  <c r="O22" i="24"/>
  <c r="O13" i="24"/>
  <c r="O4" i="24"/>
  <c r="O5" i="24"/>
  <c r="O6" i="24"/>
  <c r="O7" i="24"/>
  <c r="O8" i="24"/>
  <c r="O9" i="24"/>
  <c r="O10" i="24"/>
  <c r="O11" i="24"/>
  <c r="O12" i="24"/>
  <c r="O3" i="24"/>
  <c r="I14" i="24"/>
  <c r="I15" i="24"/>
  <c r="I16" i="24"/>
  <c r="I17" i="24"/>
  <c r="I18" i="24"/>
  <c r="I19" i="24"/>
  <c r="I20" i="24"/>
  <c r="I21" i="24"/>
  <c r="I22" i="24"/>
  <c r="I13" i="24"/>
  <c r="I4" i="24"/>
  <c r="I5" i="24"/>
  <c r="I6" i="24"/>
  <c r="I7" i="24"/>
  <c r="I8" i="24"/>
  <c r="I9" i="24"/>
  <c r="I10" i="24"/>
  <c r="I11" i="24"/>
  <c r="I12" i="24"/>
  <c r="I3" i="24"/>
  <c r="C22" i="24" l="1"/>
  <c r="C21" i="24"/>
  <c r="C20" i="24"/>
  <c r="C19" i="24"/>
  <c r="C8" i="24"/>
  <c r="A8" i="24" s="1"/>
  <c r="AA22" i="24"/>
  <c r="B14" i="24"/>
  <c r="C14" i="24"/>
  <c r="E14" i="24"/>
  <c r="F14" i="24"/>
  <c r="B15" i="24"/>
  <c r="C15" i="24"/>
  <c r="E15" i="24"/>
  <c r="F15" i="24"/>
  <c r="B16" i="24"/>
  <c r="C16" i="24"/>
  <c r="E16" i="24"/>
  <c r="F16" i="24"/>
  <c r="B17" i="24"/>
  <c r="C17" i="24"/>
  <c r="E17" i="24"/>
  <c r="F17" i="24"/>
  <c r="B18" i="24"/>
  <c r="C18" i="24"/>
  <c r="E18" i="24"/>
  <c r="F18" i="24"/>
  <c r="B19" i="24"/>
  <c r="E19" i="24"/>
  <c r="F19" i="24"/>
  <c r="B20" i="24"/>
  <c r="E20" i="24"/>
  <c r="F20" i="24"/>
  <c r="W20" i="24" s="1"/>
  <c r="B21" i="24"/>
  <c r="E21" i="24"/>
  <c r="F21" i="24"/>
  <c r="W21" i="24" s="1"/>
  <c r="B22" i="24"/>
  <c r="E22" i="24"/>
  <c r="F22" i="24"/>
  <c r="W22" i="24" s="1"/>
  <c r="B4" i="24"/>
  <c r="C4" i="24"/>
  <c r="A4" i="24" s="1"/>
  <c r="E4" i="24"/>
  <c r="F4" i="24"/>
  <c r="B5" i="24"/>
  <c r="C5" i="24"/>
  <c r="A5" i="24" s="1"/>
  <c r="E5" i="24"/>
  <c r="F5" i="24"/>
  <c r="B6" i="24"/>
  <c r="C6" i="24"/>
  <c r="A6" i="24" s="1"/>
  <c r="E6" i="24"/>
  <c r="F6" i="24"/>
  <c r="B7" i="24"/>
  <c r="C7" i="24"/>
  <c r="A7" i="24" s="1"/>
  <c r="E7" i="24"/>
  <c r="F7" i="24"/>
  <c r="B8" i="24"/>
  <c r="E8" i="24"/>
  <c r="F8" i="24"/>
  <c r="B9" i="24"/>
  <c r="C9" i="24"/>
  <c r="A9" i="24" s="1"/>
  <c r="E9" i="24"/>
  <c r="F9" i="24"/>
  <c r="B10" i="24"/>
  <c r="C10" i="24"/>
  <c r="E10" i="24"/>
  <c r="F10" i="24"/>
  <c r="AA10" i="24" s="1"/>
  <c r="B11" i="24"/>
  <c r="C11" i="24"/>
  <c r="A11" i="24" s="1"/>
  <c r="E11" i="24"/>
  <c r="F11" i="24"/>
  <c r="AA11" i="24" s="1"/>
  <c r="B12" i="24"/>
  <c r="C12" i="24"/>
  <c r="E12" i="24"/>
  <c r="F12" i="24"/>
  <c r="AA12" i="24" s="1"/>
  <c r="A12" i="24" l="1"/>
  <c r="Z12" i="24" s="1"/>
  <c r="A10" i="24"/>
  <c r="AC10" i="24" s="1"/>
  <c r="Z10" i="24"/>
  <c r="W12" i="24"/>
  <c r="W11" i="24"/>
  <c r="AA21" i="24"/>
  <c r="AA20" i="24"/>
  <c r="W10" i="24"/>
  <c r="Z20" i="24"/>
  <c r="AC20" i="24"/>
  <c r="AC21" i="24"/>
  <c r="Z21" i="24"/>
  <c r="Z22" i="24"/>
  <c r="AC22" i="24"/>
  <c r="Z11" i="24"/>
  <c r="AC11" i="24"/>
  <c r="AC12" i="24" l="1"/>
  <c r="L47" i="24" l="1"/>
  <c r="L46" i="24"/>
  <c r="W6" i="24"/>
  <c r="B23" i="20"/>
  <c r="A23" i="20"/>
  <c r="L43" i="24"/>
  <c r="A20" i="20"/>
  <c r="A21" i="20"/>
  <c r="A22" i="20"/>
  <c r="A25" i="20"/>
  <c r="A26" i="20"/>
  <c r="A47" i="20"/>
  <c r="A46" i="20"/>
  <c r="A44" i="20"/>
  <c r="A43" i="20"/>
  <c r="A42" i="20"/>
  <c r="A41" i="20"/>
  <c r="A40" i="20"/>
  <c r="A39" i="20"/>
  <c r="A38" i="20"/>
  <c r="K47" i="24" s="1"/>
  <c r="A18" i="20"/>
  <c r="A17" i="20"/>
  <c r="E52" i="24" l="1"/>
  <c r="E43" i="24"/>
  <c r="E48" i="24"/>
  <c r="E47" i="24"/>
  <c r="E41" i="24"/>
  <c r="K46" i="24"/>
  <c r="AC6" i="24"/>
  <c r="Z6" i="24"/>
  <c r="AA6" i="24"/>
  <c r="K44" i="24"/>
  <c r="K43" i="24"/>
  <c r="B47" i="20" l="1"/>
  <c r="B46" i="20"/>
  <c r="B44" i="20"/>
  <c r="B43" i="20"/>
  <c r="B42" i="20"/>
  <c r="B41" i="20"/>
  <c r="B40" i="20"/>
  <c r="B39" i="20"/>
  <c r="B38" i="20"/>
  <c r="B26" i="20"/>
  <c r="B25" i="20"/>
  <c r="B22" i="20"/>
  <c r="B21" i="20"/>
  <c r="B20" i="20"/>
  <c r="B19" i="20"/>
  <c r="B18" i="20"/>
  <c r="B17" i="20"/>
  <c r="W7" i="24"/>
  <c r="AA5" i="24"/>
  <c r="Y20" i="24" l="1"/>
  <c r="Y21" i="24"/>
  <c r="Y12" i="24"/>
  <c r="Y11" i="24"/>
  <c r="Y10" i="24"/>
  <c r="Y22" i="24"/>
  <c r="Y4" i="24"/>
  <c r="Y18" i="24"/>
  <c r="Y19" i="24"/>
  <c r="Y7" i="24"/>
  <c r="Y17" i="24"/>
  <c r="Y13" i="24"/>
  <c r="Y6" i="24"/>
  <c r="Y8" i="24"/>
  <c r="Y5" i="24"/>
  <c r="Y9" i="24"/>
  <c r="Y16" i="24"/>
  <c r="Y14" i="24"/>
  <c r="Y15" i="24"/>
  <c r="Y3" i="24"/>
  <c r="AC5" i="24"/>
  <c r="Z5" i="24"/>
  <c r="AC7" i="24"/>
  <c r="Z7" i="24"/>
  <c r="AA7" i="24"/>
  <c r="W5" i="24"/>
  <c r="W8" i="24"/>
  <c r="W9" i="24"/>
  <c r="F13" i="24"/>
  <c r="W15" i="24"/>
  <c r="AA16" i="24"/>
  <c r="W17" i="24"/>
  <c r="W18" i="24"/>
  <c r="F3" i="24"/>
  <c r="AA3" i="24" s="1"/>
  <c r="AC14" i="24"/>
  <c r="Z15" i="24"/>
  <c r="Z16" i="24"/>
  <c r="AC17" i="24"/>
  <c r="Z18" i="24"/>
  <c r="Z19" i="24"/>
  <c r="C13" i="24"/>
  <c r="Z13" i="24" s="1"/>
  <c r="AC4" i="24"/>
  <c r="Z9" i="24"/>
  <c r="C3" i="24"/>
  <c r="A3" i="24" s="1"/>
  <c r="B13" i="24"/>
  <c r="E13" i="24"/>
  <c r="E3" i="24"/>
  <c r="E1" i="23"/>
  <c r="C7" i="23" s="1"/>
  <c r="K38" i="24" l="1"/>
  <c r="AC18" i="24"/>
  <c r="AC15" i="24"/>
  <c r="AA9" i="24"/>
  <c r="W16" i="24"/>
  <c r="AA17" i="24"/>
  <c r="Z8" i="24"/>
  <c r="AC8" i="24"/>
  <c r="Z17" i="24"/>
  <c r="Z4" i="24"/>
  <c r="W3" i="24"/>
  <c r="W4" i="24"/>
  <c r="AA4" i="24"/>
  <c r="W13" i="24"/>
  <c r="AA13" i="24"/>
  <c r="W14" i="24"/>
  <c r="AA14" i="24"/>
  <c r="W19" i="24"/>
  <c r="AA19" i="24"/>
  <c r="Z14" i="24"/>
  <c r="Z3" i="24"/>
  <c r="AC3" i="24"/>
  <c r="AA18" i="24"/>
  <c r="AA15" i="24"/>
  <c r="AA8" i="24"/>
  <c r="AC19" i="24"/>
  <c r="AC16" i="24"/>
  <c r="AC13" i="24"/>
  <c r="AC9" i="24"/>
  <c r="I48" i="20"/>
  <c r="I2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sli</author>
  </authors>
  <commentList>
    <comment ref="AD2" authorId="0" shapeId="0" xr:uid="{00000000-0006-0000-0100-000001000000}">
      <text>
        <r>
          <rPr>
            <b/>
            <sz val="8"/>
            <color indexed="81"/>
            <rFont val="Tahoma"/>
            <family val="2"/>
          </rPr>
          <t>sli:</t>
        </r>
        <r>
          <rPr>
            <sz val="8"/>
            <color indexed="81"/>
            <rFont val="Tahoma"/>
            <family val="2"/>
          </rPr>
          <t xml:space="preserve">
System field that helps assigns TransNo</t>
        </r>
      </text>
    </comment>
  </commentList>
</comments>
</file>

<file path=xl/sharedStrings.xml><?xml version="1.0" encoding="utf-8"?>
<sst xmlns="http://schemas.openxmlformats.org/spreadsheetml/2006/main" count="149" uniqueCount="108">
  <si>
    <t>Dept</t>
  </si>
  <si>
    <t>Account</t>
  </si>
  <si>
    <t xml:space="preserve">  This section is to be completed by the entity/department requesting the charge:</t>
  </si>
  <si>
    <t xml:space="preserve">  Whom To Charge:</t>
  </si>
  <si>
    <t xml:space="preserve">Date:  </t>
  </si>
  <si>
    <t xml:space="preserve">  Whom To Credit:</t>
  </si>
  <si>
    <t xml:space="preserve">  Submitted By:</t>
  </si>
  <si>
    <t xml:space="preserve">  Please credit our account for the following item(s):</t>
  </si>
  <si>
    <t xml:space="preserve">  Purpose/Description</t>
  </si>
  <si>
    <t xml:space="preserve">Amount     </t>
  </si>
  <si>
    <t>Total</t>
  </si>
  <si>
    <r>
      <t>Note</t>
    </r>
    <r>
      <rPr>
        <sz val="10"/>
        <rFont val="Times New Roman"/>
        <family val="1"/>
      </rPr>
      <t>:  Please ensure that all supporting documentation or return copies are attached to this request.   This form must be authorized</t>
    </r>
  </si>
  <si>
    <t>The Salvation Army</t>
  </si>
  <si>
    <t>Canada &amp; Bermuda</t>
  </si>
  <si>
    <t>REQUEST TO CHARGE (INTERNAL)</t>
  </si>
  <si>
    <t xml:space="preserve">  This section is to be completed by the entity/department being charged:</t>
  </si>
  <si>
    <t xml:space="preserve">  Approved By:</t>
  </si>
  <si>
    <t xml:space="preserve">  Please charge our account for the above item as follows:</t>
  </si>
  <si>
    <t xml:space="preserve">and approved by both parties in this transaction.   If this is a charge to a regionalized entity, then an internal journal entry will be </t>
  </si>
  <si>
    <t>processed by Finance Department staff.</t>
  </si>
  <si>
    <t>RESPC</t>
  </si>
  <si>
    <t>Special Event (if applicable)</t>
  </si>
  <si>
    <t>Allows different voucher numbers per transaction (1 will merge all transactions into one transaction #; 2 will allow different voucher numbers per transaction but agresso assigns the voucher no but agresso assigns the voucher no and 3 allow different voucher #'s per transactions and user dictaes what the voucher number will be)</t>
  </si>
  <si>
    <t>vouch_treat</t>
  </si>
  <si>
    <t>set</t>
  </si>
  <si>
    <t>Variant for GL07 Batch Input process</t>
  </si>
  <si>
    <t>variant_number</t>
  </si>
  <si>
    <t>JI</t>
  </si>
  <si>
    <t>interface</t>
  </si>
  <si>
    <t>Global Batch ID for New Entry</t>
  </si>
  <si>
    <t>batch_id</t>
  </si>
  <si>
    <t>User Name for Posting - AGRESSO UserID</t>
  </si>
  <si>
    <t>SW</t>
  </si>
  <si>
    <t>user_id</t>
  </si>
  <si>
    <t>Client ID</t>
  </si>
  <si>
    <t>SA</t>
  </si>
  <si>
    <t>client</t>
  </si>
  <si>
    <t>Description</t>
  </si>
  <si>
    <t>Value</t>
  </si>
  <si>
    <t>Parameter</t>
  </si>
  <si>
    <t>*</t>
  </si>
  <si>
    <t>(NB any row with a '*' as the first character in column A is ignored)</t>
  </si>
  <si>
    <t xml:space="preserve">Control Worksheet </t>
  </si>
  <si>
    <t>CAD</t>
  </si>
  <si>
    <t>ext_ref</t>
  </si>
  <si>
    <t>voucher_no</t>
  </si>
  <si>
    <t>trans_type</t>
  </si>
  <si>
    <t>trans_date</t>
  </si>
  <si>
    <t>voucher_type</t>
  </si>
  <si>
    <t>apar_type</t>
  </si>
  <si>
    <t>period</t>
  </si>
  <si>
    <t>apar_id</t>
  </si>
  <si>
    <t>dim_7</t>
  </si>
  <si>
    <t>dim_6</t>
  </si>
  <si>
    <t>dim_5</t>
  </si>
  <si>
    <t>dim_4</t>
  </si>
  <si>
    <t>dim_3</t>
  </si>
  <si>
    <t>dim_2</t>
  </si>
  <si>
    <t>dim_1</t>
  </si>
  <si>
    <t>ext_inv_ref</t>
  </si>
  <si>
    <t>voucher_date</t>
  </si>
  <si>
    <t>description</t>
  </si>
  <si>
    <t>currency</t>
  </si>
  <si>
    <t>cur_amount</t>
  </si>
  <si>
    <t>account</t>
  </si>
  <si>
    <t>update_columns GL07</t>
  </si>
  <si>
    <t>Account Description</t>
  </si>
  <si>
    <t>Reference</t>
  </si>
  <si>
    <t>Period</t>
  </si>
  <si>
    <t>Vendor</t>
  </si>
  <si>
    <t>Category 7</t>
  </si>
  <si>
    <t>Category 6</t>
  </si>
  <si>
    <t>Category 5</t>
  </si>
  <si>
    <t>Category 4</t>
  </si>
  <si>
    <t>Category 3</t>
  </si>
  <si>
    <t>Category 2</t>
  </si>
  <si>
    <t>Category 1</t>
  </si>
  <si>
    <t>Invoice Number</t>
  </si>
  <si>
    <t>Transaction Date</t>
  </si>
  <si>
    <t>Currency</t>
  </si>
  <si>
    <t>Currency Amount</t>
  </si>
  <si>
    <t>MM/DD/YY</t>
  </si>
  <si>
    <t>Instructions for Submitter:</t>
  </si>
  <si>
    <t>1. Fill in the information on which RESPC/Ministry Unit under the section "Whom to credit" and "Whom to charge" under cell D8 &amp; D10.</t>
  </si>
  <si>
    <t>2. Enter your name in the following section "Submitted by" under cell D12.</t>
  </si>
  <si>
    <t>Instructions for Recipient:</t>
  </si>
  <si>
    <t>1. Confirm the information already entered is accurate.</t>
  </si>
  <si>
    <t>4. Send the completed internal request to charge form to your RAC contact or to THQ General Ledger.</t>
  </si>
  <si>
    <t>Instructions for Accounting Staff:</t>
  </si>
  <si>
    <t>1. Unhide the _control and JE tab.</t>
  </si>
  <si>
    <t>2. Update the user ID and batch ID</t>
  </si>
  <si>
    <t>3. Check over the GL - Request to Charge tab to ensure the coding was entered correctly</t>
  </si>
  <si>
    <t>4. Check over the JE tab to ensure the coding was transferred over properly, correct any mistakes or send out emails to the respective RESPCS for clarification.</t>
  </si>
  <si>
    <t>5. If everything is correct, on the JE tab post the current sheet.</t>
  </si>
  <si>
    <t>6. Once everything has been verified, send the excel file out to the other ministry unit where the funds will be transferred from or to.</t>
  </si>
  <si>
    <t>IF(NOT(COUNTIFS($B$3:$B$10,"&gt;50000",$B$3:$B$10,"&lt;60000"))+IF(NOT(COUNTIFS($B$11:$B$19,"&gt;60000")))&gt;0,"RF","IC")</t>
  </si>
  <si>
    <t>COUNTIFS('GL - Request To Charge (Int)'!$A$17:$A$25,"5")=COUNTA('GL - Request To Charge (Int)'!$C$17:$C$25)</t>
  </si>
  <si>
    <t>3. Provide your approval if you are the RESPC being charged in section D33 via signature. Alternatively, you may submit an email approval stating your approval to your contact</t>
  </si>
  <si>
    <t>5. Provide your approval if you are the RESPC being charged in section D33 via signature. Alternatively, you may submit an email approval stating your approval to your contact</t>
  </si>
  <si>
    <t>3. Enter the date the internal request to charge was filled out on cell I8.</t>
  </si>
  <si>
    <t>2. Enter the coding, description of transaction and amount for the submitting ministry unit where applicable (top half if your ministry unit is being credited, bottom half if your ministry unit is being charged).</t>
  </si>
  <si>
    <t>4. Enter the coding, description of transaction and amount for the submitting ministry unit where applicable (top half if your ministry unit is being credited, bottom half if your ministry unit is being charged).</t>
  </si>
  <si>
    <t>300106</t>
  </si>
  <si>
    <t>1204</t>
  </si>
  <si>
    <t xml:space="preserve">International Development Department </t>
  </si>
  <si>
    <t>Under the Tree Campaign (Fill a School)</t>
  </si>
  <si>
    <t>Under the Tree Campaign (Fill a Dorm)</t>
  </si>
  <si>
    <t>Under the Tree Campaign (Build a Farm) - CFGB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</si>
</sst>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mmmm\ d\,\ yyyy"/>
    <numFmt numFmtId="166" formatCode="mmm\ d\,\ yyyy"/>
    <numFmt numFmtId="167" formatCode="0;;;@"/>
  </numFmts>
  <fonts count="38" x14ac:knownFonts="1">
    <font>
      <sz val="10"/>
      <name val="Arial"/>
    </font>
    <font>
      <sz val="11"/>
      <color theme="1"/>
      <name val="Calibri"/>
      <family val="2"/>
      <scheme val="minor"/>
    </font>
    <font>
      <sz val="11"/>
      <color theme="1"/>
      <name val="Calibri"/>
      <family val="2"/>
      <scheme val="minor"/>
    </font>
    <font>
      <sz val="10"/>
      <name val="Times New Roman"/>
      <family val="1"/>
    </font>
    <font>
      <b/>
      <sz val="12"/>
      <name val="Times New Roman"/>
      <family val="1"/>
    </font>
    <font>
      <sz val="12"/>
      <name val="Times New Roman"/>
      <family val="1"/>
    </font>
    <font>
      <b/>
      <u/>
      <sz val="12"/>
      <name val="Times New Roman"/>
      <family val="1"/>
    </font>
    <font>
      <b/>
      <sz val="10"/>
      <name val="Times New Roman"/>
      <family val="1"/>
    </font>
    <font>
      <b/>
      <u/>
      <sz val="10"/>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2"/>
      <name val="Arial"/>
      <family val="2"/>
    </font>
    <font>
      <sz val="11"/>
      <name val="Calibri"/>
      <family val="2"/>
      <scheme val="minor"/>
    </font>
    <font>
      <sz val="10"/>
      <name val="Calibri"/>
      <family val="2"/>
      <scheme val="minor"/>
    </font>
    <font>
      <b/>
      <sz val="10"/>
      <color theme="0"/>
      <name val="Calibri"/>
      <family val="2"/>
      <scheme val="minor"/>
    </font>
    <font>
      <sz val="10"/>
      <color theme="0"/>
      <name val="Calibri"/>
      <family val="2"/>
      <scheme val="minor"/>
    </font>
    <font>
      <b/>
      <sz val="8"/>
      <color indexed="81"/>
      <name val="Tahoma"/>
      <family val="2"/>
    </font>
    <font>
      <sz val="8"/>
      <color indexed="81"/>
      <name val="Tahoma"/>
      <family val="2"/>
    </font>
    <font>
      <sz val="12"/>
      <name val="Arial"/>
      <family val="2"/>
    </font>
    <font>
      <sz val="9"/>
      <color indexed="8"/>
      <name val="Arial"/>
      <family val="2"/>
    </font>
    <font>
      <sz val="10"/>
      <color indexed="8"/>
      <name val="Times New Roman"/>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499984740745262"/>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47">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9" fillId="0" borderId="0"/>
    <xf numFmtId="0" fontId="3" fillId="0" borderId="0"/>
    <xf numFmtId="0" fontId="3" fillId="0" borderId="0"/>
    <xf numFmtId="0" fontId="9"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2" fillId="0" borderId="0"/>
    <xf numFmtId="0" fontId="1" fillId="0" borderId="0"/>
  </cellStyleXfs>
  <cellXfs count="112">
    <xf numFmtId="0" fontId="0" fillId="0" borderId="0" xfId="0"/>
    <xf numFmtId="0" fontId="3" fillId="0" borderId="0" xfId="39" applyProtection="1"/>
    <xf numFmtId="0" fontId="4" fillId="0" borderId="0" xfId="39" applyFont="1" applyProtection="1"/>
    <xf numFmtId="0" fontId="5" fillId="0" borderId="0" xfId="39" applyFont="1" applyProtection="1"/>
    <xf numFmtId="164" fontId="5" fillId="0" borderId="0" xfId="39" applyNumberFormat="1" applyFont="1" applyProtection="1"/>
    <xf numFmtId="164" fontId="3" fillId="0" borderId="0" xfId="39" applyNumberFormat="1" applyProtection="1"/>
    <xf numFmtId="0" fontId="3" fillId="0" borderId="10" xfId="39" applyBorder="1" applyProtection="1"/>
    <xf numFmtId="0" fontId="3" fillId="0" borderId="0" xfId="39" applyBorder="1" applyProtection="1"/>
    <xf numFmtId="164" fontId="3" fillId="0" borderId="11" xfId="39" applyNumberFormat="1" applyBorder="1" applyProtection="1"/>
    <xf numFmtId="0" fontId="3" fillId="0" borderId="0" xfId="39" applyBorder="1" applyAlignment="1" applyProtection="1">
      <alignment horizontal="right"/>
    </xf>
    <xf numFmtId="166" fontId="3" fillId="0" borderId="13" xfId="39" applyNumberFormat="1" applyFont="1" applyBorder="1" applyAlignment="1" applyProtection="1">
      <alignment horizontal="center"/>
      <protection locked="0"/>
    </xf>
    <xf numFmtId="0" fontId="3" fillId="0" borderId="0" xfId="39" applyFont="1" applyBorder="1" applyProtection="1"/>
    <xf numFmtId="164" fontId="3" fillId="0" borderId="0" xfId="39" applyNumberFormat="1" applyBorder="1" applyAlignment="1" applyProtection="1">
      <alignment horizontal="right"/>
    </xf>
    <xf numFmtId="0" fontId="3" fillId="0" borderId="14" xfId="39" applyBorder="1" applyProtection="1">
      <protection locked="0"/>
    </xf>
    <xf numFmtId="164" fontId="3" fillId="0" borderId="17" xfId="39" applyNumberFormat="1" applyBorder="1" applyProtection="1">
      <protection locked="0"/>
    </xf>
    <xf numFmtId="0" fontId="3" fillId="0" borderId="21" xfId="39" applyBorder="1" applyProtection="1">
      <protection locked="0"/>
    </xf>
    <xf numFmtId="49" fontId="3" fillId="0" borderId="22" xfId="39" applyNumberFormat="1" applyBorder="1" applyAlignment="1" applyProtection="1">
      <alignment horizontal="center"/>
      <protection locked="0"/>
    </xf>
    <xf numFmtId="0" fontId="3" fillId="0" borderId="22" xfId="39" applyBorder="1" applyProtection="1">
      <protection locked="0"/>
    </xf>
    <xf numFmtId="164" fontId="3" fillId="0" borderId="24" xfId="39" applyNumberFormat="1" applyBorder="1" applyProtection="1">
      <protection locked="0"/>
    </xf>
    <xf numFmtId="0" fontId="3" fillId="24" borderId="25" xfId="39" applyFill="1" applyBorder="1" applyProtection="1">
      <protection locked="0"/>
    </xf>
    <xf numFmtId="49" fontId="3" fillId="24" borderId="26" xfId="39" applyNumberFormat="1" applyFill="1" applyBorder="1" applyAlignment="1" applyProtection="1">
      <alignment horizontal="center"/>
      <protection locked="0"/>
    </xf>
    <xf numFmtId="0" fontId="3" fillId="24" borderId="26" xfId="39" applyFill="1" applyBorder="1" applyProtection="1">
      <protection locked="0"/>
    </xf>
    <xf numFmtId="164" fontId="7" fillId="0" borderId="27" xfId="39" applyNumberFormat="1" applyFont="1" applyBorder="1" applyProtection="1">
      <protection locked="0"/>
    </xf>
    <xf numFmtId="164" fontId="3" fillId="0" borderId="0" xfId="39" applyNumberFormat="1" applyBorder="1" applyProtection="1"/>
    <xf numFmtId="165" fontId="3" fillId="0" borderId="13" xfId="39" applyNumberFormat="1" applyBorder="1" applyProtection="1">
      <protection locked="0"/>
    </xf>
    <xf numFmtId="0" fontId="3" fillId="0" borderId="15" xfId="39" applyBorder="1" applyAlignment="1" applyProtection="1">
      <alignment horizontal="center"/>
      <protection locked="0"/>
    </xf>
    <xf numFmtId="0" fontId="3" fillId="0" borderId="19" xfId="39" applyBorder="1" applyAlignment="1" applyProtection="1">
      <alignment horizontal="center"/>
      <protection locked="0"/>
    </xf>
    <xf numFmtId="0" fontId="3" fillId="0" borderId="22" xfId="39" applyBorder="1" applyAlignment="1" applyProtection="1">
      <alignment horizontal="center"/>
      <protection locked="0"/>
    </xf>
    <xf numFmtId="0" fontId="8" fillId="0" borderId="0" xfId="39" applyFont="1" applyProtection="1"/>
    <xf numFmtId="0" fontId="3" fillId="0" borderId="0" xfId="39" applyFont="1" applyProtection="1"/>
    <xf numFmtId="164" fontId="7" fillId="0" borderId="27" xfId="39" applyNumberFormat="1" applyFont="1" applyBorder="1" applyAlignment="1" applyProtection="1">
      <alignment horizontal="center" vertical="center"/>
    </xf>
    <xf numFmtId="0" fontId="7" fillId="0" borderId="33" xfId="38" applyFont="1" applyBorder="1" applyAlignment="1" applyProtection="1">
      <alignment horizontal="center" vertical="center"/>
    </xf>
    <xf numFmtId="0" fontId="7" fillId="0" borderId="34" xfId="38" applyFont="1" applyBorder="1" applyAlignment="1" applyProtection="1">
      <alignment horizontal="center" vertical="center"/>
    </xf>
    <xf numFmtId="0" fontId="7" fillId="0" borderId="35" xfId="38" applyFont="1" applyBorder="1" applyAlignment="1" applyProtection="1">
      <alignment horizontal="center" vertical="center" wrapText="1"/>
    </xf>
    <xf numFmtId="0" fontId="27" fillId="0" borderId="0" xfId="37" applyFont="1"/>
    <xf numFmtId="0" fontId="27" fillId="0" borderId="0" xfId="37" applyFont="1" applyAlignment="1">
      <alignment horizontal="left"/>
    </xf>
    <xf numFmtId="0" fontId="9" fillId="0" borderId="0" xfId="37" applyAlignment="1">
      <alignment horizontal="right"/>
    </xf>
    <xf numFmtId="0" fontId="9" fillId="0" borderId="0" xfId="37"/>
    <xf numFmtId="49" fontId="9" fillId="0" borderId="0" xfId="37" applyNumberFormat="1" applyAlignment="1">
      <alignment horizontal="right"/>
    </xf>
    <xf numFmtId="14" fontId="9" fillId="0" borderId="0" xfId="37" applyNumberFormat="1" applyAlignment="1">
      <alignment horizontal="right"/>
    </xf>
    <xf numFmtId="0" fontId="9" fillId="0" borderId="0" xfId="37" applyAlignment="1">
      <alignment vertical="top" wrapText="1"/>
    </xf>
    <xf numFmtId="0" fontId="9" fillId="0" borderId="0" xfId="37" applyAlignment="1">
      <alignment horizontal="left"/>
    </xf>
    <xf numFmtId="0" fontId="27" fillId="25" borderId="0" xfId="37" applyFont="1" applyFill="1" applyAlignment="1">
      <alignment horizontal="center"/>
    </xf>
    <xf numFmtId="0" fontId="27" fillId="25" borderId="0" xfId="37" applyFont="1" applyFill="1"/>
    <xf numFmtId="0" fontId="28" fillId="0" borderId="0" xfId="37" applyFont="1" applyAlignment="1">
      <alignment horizontal="left"/>
    </xf>
    <xf numFmtId="0" fontId="2" fillId="0" borderId="0" xfId="45"/>
    <xf numFmtId="8" fontId="2" fillId="0" borderId="0" xfId="45" applyNumberFormat="1"/>
    <xf numFmtId="40" fontId="2" fillId="26" borderId="0" xfId="45" applyNumberFormat="1" applyFill="1" applyAlignment="1">
      <alignment horizontal="center"/>
    </xf>
    <xf numFmtId="49" fontId="2" fillId="0" borderId="0" xfId="45" applyNumberFormat="1" applyAlignment="1" applyProtection="1">
      <alignment horizontal="left"/>
      <protection locked="0"/>
    </xf>
    <xf numFmtId="14" fontId="2" fillId="26" borderId="0" xfId="45" applyNumberFormat="1" applyFill="1" applyAlignment="1">
      <alignment horizontal="center"/>
    </xf>
    <xf numFmtId="0" fontId="2" fillId="26" borderId="0" xfId="45" applyFill="1" applyAlignment="1">
      <alignment horizontal="center"/>
    </xf>
    <xf numFmtId="0" fontId="2" fillId="27" borderId="0" xfId="45" applyFill="1"/>
    <xf numFmtId="14" fontId="2" fillId="27" borderId="0" xfId="45" applyNumberFormat="1" applyFill="1"/>
    <xf numFmtId="0" fontId="29" fillId="26" borderId="0" xfId="45" applyFont="1" applyFill="1"/>
    <xf numFmtId="0" fontId="30" fillId="28" borderId="36" xfId="45" applyFont="1" applyFill="1" applyBorder="1" applyProtection="1">
      <protection hidden="1"/>
    </xf>
    <xf numFmtId="14" fontId="30" fillId="28" borderId="36" xfId="45" applyNumberFormat="1" applyFont="1" applyFill="1" applyBorder="1" applyProtection="1">
      <protection hidden="1"/>
    </xf>
    <xf numFmtId="0" fontId="30" fillId="28" borderId="36" xfId="45" applyFont="1" applyFill="1" applyBorder="1" applyAlignment="1" applyProtection="1">
      <alignment horizontal="left"/>
      <protection hidden="1"/>
    </xf>
    <xf numFmtId="0" fontId="30" fillId="28" borderId="36" xfId="45" applyFont="1" applyFill="1" applyBorder="1" applyAlignment="1" applyProtection="1">
      <alignment horizontal="right"/>
      <protection hidden="1"/>
    </xf>
    <xf numFmtId="0" fontId="31" fillId="29" borderId="36" xfId="45" applyFont="1" applyFill="1" applyBorder="1" applyAlignment="1" applyProtection="1">
      <alignment horizontal="left"/>
      <protection hidden="1"/>
    </xf>
    <xf numFmtId="14" fontId="31" fillId="29" borderId="36" xfId="45" applyNumberFormat="1" applyFont="1" applyFill="1" applyBorder="1" applyAlignment="1" applyProtection="1">
      <alignment horizontal="left"/>
      <protection hidden="1"/>
    </xf>
    <xf numFmtId="0" fontId="31" fillId="29" borderId="36" xfId="45" applyFont="1" applyFill="1" applyBorder="1" applyProtection="1">
      <protection hidden="1"/>
    </xf>
    <xf numFmtId="0" fontId="31" fillId="29" borderId="36" xfId="45" applyFont="1" applyFill="1" applyBorder="1" applyAlignment="1" applyProtection="1">
      <alignment horizontal="right"/>
      <protection hidden="1"/>
    </xf>
    <xf numFmtId="0" fontId="29" fillId="26" borderId="12" xfId="45" applyFont="1" applyFill="1" applyBorder="1"/>
    <xf numFmtId="0" fontId="2" fillId="0" borderId="12" xfId="45" applyBorder="1"/>
    <xf numFmtId="8" fontId="2" fillId="0" borderId="12" xfId="45" applyNumberFormat="1" applyBorder="1"/>
    <xf numFmtId="14" fontId="2" fillId="27" borderId="12" xfId="45" applyNumberFormat="1" applyFill="1" applyBorder="1"/>
    <xf numFmtId="0" fontId="2" fillId="27" borderId="12" xfId="45" applyFill="1" applyBorder="1"/>
    <xf numFmtId="0" fontId="2" fillId="26" borderId="12" xfId="45" applyFill="1" applyBorder="1" applyAlignment="1">
      <alignment horizontal="center"/>
    </xf>
    <xf numFmtId="14" fontId="2" fillId="26" borderId="12" xfId="45" applyNumberFormat="1" applyFill="1" applyBorder="1" applyAlignment="1">
      <alignment horizontal="center"/>
    </xf>
    <xf numFmtId="49" fontId="2" fillId="0" borderId="12" xfId="45" applyNumberFormat="1" applyBorder="1" applyAlignment="1" applyProtection="1">
      <alignment horizontal="left"/>
      <protection locked="0"/>
    </xf>
    <xf numFmtId="40" fontId="2" fillId="26" borderId="12" xfId="45" applyNumberFormat="1" applyFill="1" applyBorder="1" applyAlignment="1">
      <alignment horizontal="center"/>
    </xf>
    <xf numFmtId="0" fontId="3" fillId="0" borderId="31" xfId="39" applyBorder="1" applyProtection="1"/>
    <xf numFmtId="0" fontId="3" fillId="0" borderId="0" xfId="39" applyProtection="1"/>
    <xf numFmtId="0" fontId="3" fillId="0" borderId="18" xfId="39" applyBorder="1" applyProtection="1">
      <protection locked="0"/>
    </xf>
    <xf numFmtId="49" fontId="3" fillId="0" borderId="19" xfId="39" applyNumberFormat="1" applyBorder="1" applyAlignment="1" applyProtection="1">
      <alignment horizontal="center"/>
      <protection locked="0"/>
    </xf>
    <xf numFmtId="0" fontId="3" fillId="0" borderId="19" xfId="39" applyBorder="1" applyProtection="1">
      <protection locked="0"/>
    </xf>
    <xf numFmtId="164" fontId="3" fillId="0" borderId="20" xfId="39" applyNumberFormat="1" applyBorder="1" applyProtection="1">
      <protection locked="0"/>
    </xf>
    <xf numFmtId="0" fontId="28" fillId="0" borderId="0" xfId="37" applyFont="1"/>
    <xf numFmtId="0" fontId="35" fillId="0" borderId="0" xfId="37" applyFont="1"/>
    <xf numFmtId="167" fontId="30" fillId="28" borderId="36" xfId="45" applyNumberFormat="1" applyFont="1" applyFill="1" applyBorder="1" applyAlignment="1" applyProtection="1">
      <alignment horizontal="left"/>
      <protection hidden="1"/>
    </xf>
    <xf numFmtId="167" fontId="30" fillId="28" borderId="36" xfId="45" applyNumberFormat="1" applyFont="1" applyFill="1" applyBorder="1" applyProtection="1">
      <protection hidden="1"/>
    </xf>
    <xf numFmtId="167" fontId="2" fillId="0" borderId="0" xfId="45" applyNumberFormat="1"/>
    <xf numFmtId="167" fontId="2" fillId="0" borderId="12" xfId="45" applyNumberFormat="1" applyBorder="1"/>
    <xf numFmtId="167" fontId="1" fillId="0" borderId="0" xfId="45" applyNumberFormat="1" applyFont="1"/>
    <xf numFmtId="167" fontId="32" fillId="29" borderId="36" xfId="45" applyNumberFormat="1" applyFont="1" applyFill="1" applyBorder="1" applyAlignment="1" applyProtection="1">
      <alignment horizontal="left"/>
      <protection hidden="1"/>
    </xf>
    <xf numFmtId="167" fontId="31" fillId="29" borderId="36" xfId="45" applyNumberFormat="1" applyFont="1" applyFill="1" applyBorder="1" applyProtection="1">
      <protection hidden="1"/>
    </xf>
    <xf numFmtId="167" fontId="31" fillId="29" borderId="36" xfId="45" applyNumberFormat="1" applyFont="1" applyFill="1" applyBorder="1" applyAlignment="1" applyProtection="1">
      <alignment horizontal="left"/>
      <protection hidden="1"/>
    </xf>
    <xf numFmtId="49" fontId="3" fillId="0" borderId="15" xfId="39" applyNumberFormat="1" applyBorder="1" applyAlignment="1" applyProtection="1">
      <alignment horizontal="center"/>
      <protection locked="0"/>
    </xf>
    <xf numFmtId="0" fontId="3" fillId="0" borderId="16" xfId="39" applyBorder="1" applyProtection="1">
      <protection locked="0"/>
    </xf>
    <xf numFmtId="0" fontId="3" fillId="0" borderId="41" xfId="39" applyBorder="1" applyProtection="1">
      <protection locked="0"/>
    </xf>
    <xf numFmtId="0" fontId="3" fillId="0" borderId="40" xfId="39" applyBorder="1" applyProtection="1">
      <protection locked="0"/>
    </xf>
    <xf numFmtId="0" fontId="3" fillId="0" borderId="23" xfId="39" applyBorder="1" applyProtection="1">
      <protection locked="0"/>
    </xf>
    <xf numFmtId="0" fontId="3" fillId="0" borderId="42" xfId="39" applyBorder="1" applyProtection="1">
      <protection locked="0"/>
    </xf>
    <xf numFmtId="0" fontId="2" fillId="0" borderId="0" xfId="45" applyNumberFormat="1"/>
    <xf numFmtId="0" fontId="2" fillId="0" borderId="12" xfId="45" applyNumberFormat="1" applyBorder="1"/>
    <xf numFmtId="167" fontId="31" fillId="29" borderId="38" xfId="45" applyNumberFormat="1" applyFont="1" applyFill="1" applyBorder="1" applyAlignment="1" applyProtection="1">
      <alignment horizontal="left"/>
      <protection hidden="1"/>
    </xf>
    <xf numFmtId="167" fontId="31" fillId="29" borderId="37" xfId="45" applyNumberFormat="1" applyFont="1" applyFill="1" applyBorder="1" applyAlignment="1" applyProtection="1">
      <alignment horizontal="left"/>
      <protection hidden="1"/>
    </xf>
    <xf numFmtId="0" fontId="7" fillId="24" borderId="28" xfId="39" applyFont="1" applyFill="1" applyBorder="1" applyAlignment="1" applyProtection="1">
      <alignment horizontal="center"/>
      <protection locked="0"/>
    </xf>
    <xf numFmtId="0" fontId="7" fillId="24" borderId="29" xfId="39" applyFont="1" applyFill="1" applyBorder="1" applyAlignment="1" applyProtection="1">
      <alignment horizontal="center"/>
      <protection locked="0"/>
    </xf>
    <xf numFmtId="164" fontId="4" fillId="0" borderId="0" xfId="39" applyNumberFormat="1" applyFont="1" applyAlignment="1" applyProtection="1">
      <alignment horizontal="center"/>
    </xf>
    <xf numFmtId="164" fontId="6" fillId="0" borderId="0" xfId="39" applyNumberFormat="1" applyFont="1" applyAlignment="1" applyProtection="1">
      <alignment horizontal="center"/>
    </xf>
    <xf numFmtId="0" fontId="3" fillId="24" borderId="30" xfId="39" applyFill="1" applyBorder="1" applyAlignment="1" applyProtection="1">
      <alignment horizontal="center"/>
    </xf>
    <xf numFmtId="0" fontId="3" fillId="24" borderId="31" xfId="39" applyFill="1" applyBorder="1" applyAlignment="1" applyProtection="1">
      <alignment horizontal="center"/>
    </xf>
    <xf numFmtId="0" fontId="3" fillId="24" borderId="32" xfId="39" applyFill="1" applyBorder="1" applyAlignment="1" applyProtection="1">
      <alignment horizontal="center"/>
    </xf>
    <xf numFmtId="0" fontId="7" fillId="0" borderId="30" xfId="39" applyFont="1" applyBorder="1" applyAlignment="1" applyProtection="1">
      <alignment horizontal="center" vertical="center"/>
    </xf>
    <xf numFmtId="0" fontId="7" fillId="0" borderId="32" xfId="39" applyFont="1" applyBorder="1" applyAlignment="1" applyProtection="1">
      <alignment horizontal="center" vertical="center"/>
    </xf>
    <xf numFmtId="0" fontId="36" fillId="0" borderId="22" xfId="0" applyFont="1" applyBorder="1" applyAlignment="1">
      <alignment horizontal="left"/>
    </xf>
    <xf numFmtId="0" fontId="3" fillId="0" borderId="12" xfId="39" applyBorder="1" applyAlignment="1" applyProtection="1">
      <alignment horizontal="left"/>
      <protection locked="0"/>
    </xf>
    <xf numFmtId="0" fontId="3" fillId="0" borderId="12" xfId="39" applyFont="1" applyBorder="1" applyAlignment="1" applyProtection="1">
      <alignment horizontal="left"/>
      <protection locked="0"/>
    </xf>
    <xf numFmtId="0" fontId="3" fillId="0" borderId="12" xfId="39" applyFont="1" applyBorder="1" applyAlignment="1" applyProtection="1">
      <alignment horizontal="left" indent="1"/>
      <protection locked="0"/>
    </xf>
    <xf numFmtId="0" fontId="37" fillId="0" borderId="16" xfId="0" applyFont="1" applyBorder="1" applyAlignment="1">
      <alignment horizontal="left"/>
    </xf>
    <xf numFmtId="0" fontId="37" fillId="0" borderId="39" xfId="0" applyFont="1" applyBorder="1" applyAlignment="1">
      <alignment horizontal="left"/>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5000000}"/>
    <cellStyle name="Normal 3" xfId="45" xr:uid="{CA24FB3D-D165-4C99-8E14-03CCC99AD43D}"/>
    <cellStyle name="Normal 3 2" xfId="46" xr:uid="{E66742AC-B976-49C0-9EDB-6F7F97F5BD1C}"/>
    <cellStyle name="Normal_Journal Entry" xfId="38" xr:uid="{00000000-0005-0000-0000-000026000000}"/>
    <cellStyle name="Normal_Request to Charge Internal" xfId="39" xr:uid="{00000000-0005-0000-0000-000027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0</xdr:row>
      <xdr:rowOff>123825</xdr:rowOff>
    </xdr:from>
    <xdr:to>
      <xdr:col>2</xdr:col>
      <xdr:colOff>762000</xdr:colOff>
      <xdr:row>3</xdr:row>
      <xdr:rowOff>161925</xdr:rowOff>
    </xdr:to>
    <xdr:pic>
      <xdr:nvPicPr>
        <xdr:cNvPr id="16394" name="Picture 2" descr="Shield-English_red_200">
          <a:extLst>
            <a:ext uri="{FF2B5EF4-FFF2-40B4-BE49-F238E27FC236}">
              <a16:creationId xmlns:a16="http://schemas.microsoft.com/office/drawing/2014/main" id="{00000000-0008-0000-0000-00000A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23825"/>
          <a:ext cx="600075" cy="555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ARNOLD~1\LOCALS~1\Temp\notes6030C8\Magasin%20Trois-Riv%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fev"/>
      <sheetName val="mars"/>
      <sheetName val="Avril"/>
      <sheetName val="Mai"/>
      <sheetName val="Juin"/>
      <sheetName val="Juillet"/>
      <sheetName val="Août"/>
      <sheetName val="Sept."/>
      <sheetName val="Oct."/>
      <sheetName val="de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BB092-0E80-4F03-96CA-1611FF0355C5}">
  <dimension ref="A1:E17"/>
  <sheetViews>
    <sheetView workbookViewId="0">
      <selection activeCell="B3" sqref="B3"/>
    </sheetView>
  </sheetViews>
  <sheetFormatPr defaultColWidth="9.08984375" defaultRowHeight="13" x14ac:dyDescent="0.3"/>
  <cols>
    <col min="1" max="1" width="9.08984375" style="34"/>
    <col min="2" max="2" width="15.54296875" style="34" customWidth="1"/>
    <col min="3" max="3" width="23.08984375" style="35" customWidth="1"/>
    <col min="4" max="4" width="69.90625" style="34" customWidth="1"/>
    <col min="5" max="5" width="13.54296875" style="34" customWidth="1"/>
    <col min="6" max="16384" width="9.08984375" style="34"/>
  </cols>
  <sheetData>
    <row r="1" spans="1:5" ht="15.5" x14ac:dyDescent="0.35">
      <c r="A1" s="34" t="s">
        <v>40</v>
      </c>
      <c r="C1" s="44" t="s">
        <v>42</v>
      </c>
      <c r="E1" s="39">
        <f ca="1">TODAY()</f>
        <v>44428</v>
      </c>
    </row>
    <row r="2" spans="1:5" x14ac:dyDescent="0.3">
      <c r="A2" s="34" t="s">
        <v>40</v>
      </c>
      <c r="B2" s="34" t="s">
        <v>41</v>
      </c>
    </row>
    <row r="4" spans="1:5" x14ac:dyDescent="0.3">
      <c r="A4" s="43" t="s">
        <v>40</v>
      </c>
      <c r="B4" s="42" t="s">
        <v>39</v>
      </c>
      <c r="C4" s="42" t="s">
        <v>38</v>
      </c>
      <c r="D4" s="42" t="s">
        <v>37</v>
      </c>
    </row>
    <row r="5" spans="1:5" x14ac:dyDescent="0.3">
      <c r="A5" s="37" t="s">
        <v>24</v>
      </c>
      <c r="B5" s="37" t="s">
        <v>36</v>
      </c>
      <c r="C5" s="35" t="s">
        <v>35</v>
      </c>
      <c r="D5" s="37" t="s">
        <v>34</v>
      </c>
    </row>
    <row r="6" spans="1:5" x14ac:dyDescent="0.3">
      <c r="A6" s="37" t="s">
        <v>24</v>
      </c>
      <c r="B6" s="37" t="s">
        <v>33</v>
      </c>
      <c r="C6" s="35" t="s">
        <v>32</v>
      </c>
      <c r="D6" s="37" t="s">
        <v>31</v>
      </c>
    </row>
    <row r="7" spans="1:5" x14ac:dyDescent="0.3">
      <c r="A7" s="37" t="s">
        <v>24</v>
      </c>
      <c r="B7" s="37" t="s">
        <v>30</v>
      </c>
      <c r="C7" s="35" t="str">
        <f ca="1">CONCATENATE("TORSW",TEXT(E1,"YYYYMMDD"))</f>
        <v>TORSW20210820</v>
      </c>
      <c r="D7" s="37" t="s">
        <v>29</v>
      </c>
      <c r="E7" s="36"/>
    </row>
    <row r="8" spans="1:5" x14ac:dyDescent="0.3">
      <c r="A8" s="37" t="s">
        <v>24</v>
      </c>
      <c r="B8" s="37" t="s">
        <v>28</v>
      </c>
      <c r="C8" s="35" t="s">
        <v>27</v>
      </c>
      <c r="D8" s="37"/>
    </row>
    <row r="9" spans="1:5" x14ac:dyDescent="0.3">
      <c r="A9" s="37" t="s">
        <v>24</v>
      </c>
      <c r="B9" s="37" t="s">
        <v>26</v>
      </c>
      <c r="C9" s="35">
        <v>1</v>
      </c>
      <c r="D9" s="37" t="s">
        <v>25</v>
      </c>
    </row>
    <row r="10" spans="1:5" ht="50" x14ac:dyDescent="0.3">
      <c r="A10" s="37" t="s">
        <v>24</v>
      </c>
      <c r="B10" s="37" t="s">
        <v>23</v>
      </c>
      <c r="C10" s="41">
        <v>1</v>
      </c>
      <c r="D10" s="40" t="s">
        <v>22</v>
      </c>
    </row>
    <row r="11" spans="1:5" x14ac:dyDescent="0.3">
      <c r="A11" s="37"/>
      <c r="B11" s="37"/>
      <c r="C11" s="36"/>
    </row>
    <row r="12" spans="1:5" x14ac:dyDescent="0.3">
      <c r="A12" s="37"/>
      <c r="B12" s="37"/>
      <c r="C12" s="36"/>
    </row>
    <row r="13" spans="1:5" x14ac:dyDescent="0.3">
      <c r="A13" s="37"/>
      <c r="B13" s="37"/>
      <c r="C13" s="36"/>
    </row>
    <row r="14" spans="1:5" x14ac:dyDescent="0.3">
      <c r="A14" s="37"/>
      <c r="B14" s="37"/>
      <c r="C14" s="39"/>
    </row>
    <row r="15" spans="1:5" x14ac:dyDescent="0.3">
      <c r="A15" s="37"/>
      <c r="B15" s="37"/>
      <c r="C15" s="38"/>
    </row>
    <row r="16" spans="1:5" x14ac:dyDescent="0.3">
      <c r="A16" s="37"/>
      <c r="B16" s="37"/>
      <c r="C16" s="38"/>
    </row>
    <row r="17" spans="1:3" x14ac:dyDescent="0.3">
      <c r="A17" s="37"/>
      <c r="B17" s="37"/>
      <c r="C17" s="3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650A8-FA27-49AB-A51E-774292386D8E}">
  <dimension ref="A1:AG52"/>
  <sheetViews>
    <sheetView workbookViewId="0">
      <selection activeCell="E10" sqref="E10"/>
    </sheetView>
  </sheetViews>
  <sheetFormatPr defaultColWidth="9.08984375" defaultRowHeight="14.5" x14ac:dyDescent="0.35"/>
  <cols>
    <col min="1" max="1" width="20.54296875" style="45" bestFit="1" customWidth="1"/>
    <col min="2" max="2" width="7.36328125" style="81" bestFit="1" customWidth="1"/>
    <col min="3" max="3" width="15" style="46" bestFit="1" customWidth="1"/>
    <col min="4" max="4" width="8" style="45" bestFit="1" customWidth="1"/>
    <col min="5" max="5" width="43" style="81" bestFit="1" customWidth="1"/>
    <col min="6" max="6" width="14.08984375" style="45" bestFit="1" customWidth="1"/>
    <col min="7" max="7" width="13.54296875" style="81" bestFit="1" customWidth="1"/>
    <col min="8" max="22" width="9.08984375" style="81"/>
    <col min="23" max="26" width="9.08984375" style="45"/>
    <col min="27" max="27" width="10.453125" style="45" bestFit="1" customWidth="1"/>
    <col min="28" max="16384" width="9.08984375" style="45"/>
  </cols>
  <sheetData>
    <row r="1" spans="1:33" x14ac:dyDescent="0.35">
      <c r="B1" s="84"/>
      <c r="C1" s="61" t="s">
        <v>80</v>
      </c>
      <c r="D1" s="61" t="s">
        <v>79</v>
      </c>
      <c r="E1" s="85" t="s">
        <v>37</v>
      </c>
      <c r="F1" s="60" t="s">
        <v>78</v>
      </c>
      <c r="G1" s="85" t="s">
        <v>77</v>
      </c>
      <c r="H1" s="95" t="s">
        <v>76</v>
      </c>
      <c r="I1" s="96"/>
      <c r="J1" s="95" t="s">
        <v>75</v>
      </c>
      <c r="K1" s="96"/>
      <c r="L1" s="95" t="s">
        <v>74</v>
      </c>
      <c r="M1" s="96"/>
      <c r="N1" s="95" t="s">
        <v>73</v>
      </c>
      <c r="O1" s="96"/>
      <c r="P1" s="95" t="s">
        <v>72</v>
      </c>
      <c r="Q1" s="96"/>
      <c r="R1" s="95" t="s">
        <v>71</v>
      </c>
      <c r="S1" s="96"/>
      <c r="T1" s="95" t="s">
        <v>70</v>
      </c>
      <c r="U1" s="96"/>
      <c r="V1" s="86" t="s">
        <v>69</v>
      </c>
      <c r="W1" s="58" t="s">
        <v>68</v>
      </c>
      <c r="X1" s="58"/>
      <c r="Y1" s="58"/>
      <c r="Z1" s="58"/>
      <c r="AA1" s="59"/>
      <c r="AB1" s="58"/>
      <c r="AC1" s="58"/>
      <c r="AD1" s="58"/>
      <c r="AE1" s="58" t="s">
        <v>67</v>
      </c>
      <c r="AF1" s="58" t="s">
        <v>67</v>
      </c>
      <c r="AG1" s="58" t="s">
        <v>66</v>
      </c>
    </row>
    <row r="2" spans="1:33" x14ac:dyDescent="0.35">
      <c r="A2" s="45" t="s">
        <v>65</v>
      </c>
      <c r="B2" s="80" t="s">
        <v>64</v>
      </c>
      <c r="C2" s="57" t="s">
        <v>63</v>
      </c>
      <c r="D2" s="57" t="s">
        <v>62</v>
      </c>
      <c r="E2" s="80" t="s">
        <v>61</v>
      </c>
      <c r="F2" s="54" t="s">
        <v>60</v>
      </c>
      <c r="G2" s="80" t="s">
        <v>59</v>
      </c>
      <c r="H2" s="80"/>
      <c r="I2" s="79" t="s">
        <v>58</v>
      </c>
      <c r="J2" s="80"/>
      <c r="K2" s="79" t="s">
        <v>57</v>
      </c>
      <c r="L2" s="80"/>
      <c r="M2" s="79" t="s">
        <v>56</v>
      </c>
      <c r="N2" s="80"/>
      <c r="O2" s="80" t="s">
        <v>55</v>
      </c>
      <c r="P2" s="80"/>
      <c r="Q2" s="79" t="s">
        <v>54</v>
      </c>
      <c r="R2" s="80"/>
      <c r="S2" s="79" t="s">
        <v>53</v>
      </c>
      <c r="T2" s="80"/>
      <c r="U2" s="80" t="s">
        <v>52</v>
      </c>
      <c r="V2" s="79" t="s">
        <v>51</v>
      </c>
      <c r="W2" s="56" t="s">
        <v>50</v>
      </c>
      <c r="X2" s="54" t="s">
        <v>49</v>
      </c>
      <c r="Y2" s="54" t="s">
        <v>48</v>
      </c>
      <c r="Z2" s="54" t="s">
        <v>28</v>
      </c>
      <c r="AA2" s="55" t="s">
        <v>47</v>
      </c>
      <c r="AB2" s="54"/>
      <c r="AC2" s="54" t="s">
        <v>46</v>
      </c>
      <c r="AD2" s="54" t="s">
        <v>45</v>
      </c>
      <c r="AE2" s="54" t="s">
        <v>44</v>
      </c>
      <c r="AF2" s="54"/>
      <c r="AG2" s="54"/>
    </row>
    <row r="3" spans="1:33" x14ac:dyDescent="0.35">
      <c r="A3" s="53" t="str">
        <f t="shared" ref="A3:A22" si="0">IF(C3&lt;&gt;0,"update_data"," ")</f>
        <v xml:space="preserve"> </v>
      </c>
      <c r="B3" s="93">
        <f>IF('GL - Request To Charge (Int)'!C17&lt;&gt;"",'GL - Request To Charge (Int)'!C17,"")</f>
        <v>51001</v>
      </c>
      <c r="C3" s="46">
        <f>-'GL - Request To Charge (Int)'!I17</f>
        <v>0</v>
      </c>
      <c r="D3" s="45" t="s">
        <v>43</v>
      </c>
      <c r="E3" s="81" t="str">
        <f>'GL - Request To Charge (Int)'!G17</f>
        <v>Under the Tree Campaign (Fill a School)</v>
      </c>
      <c r="F3" s="52" t="str">
        <f>'GL - Request To Charge (Int)'!$I$8</f>
        <v>MM/DD/YY</v>
      </c>
      <c r="G3" s="93"/>
      <c r="H3" s="93"/>
      <c r="I3" s="93" t="str">
        <f>IF('GL - Request To Charge (Int)'!D17&lt;&gt;"",'GL - Request To Charge (Int)'!D17,"")</f>
        <v>300106</v>
      </c>
      <c r="J3" s="93"/>
      <c r="K3" s="93"/>
      <c r="L3" s="93"/>
      <c r="M3" s="93"/>
      <c r="N3" s="93"/>
      <c r="O3" s="93" t="str">
        <f>IF('GL - Request To Charge (Int)'!E17&lt;&gt;"",'GL - Request To Charge (Int)'!E17,"")</f>
        <v>1204</v>
      </c>
      <c r="P3" s="93"/>
      <c r="Q3" s="93" t="str">
        <f>IF('GL - Request To Charge (Int)'!F17&lt;&gt;"",'GL - Request To Charge (Int)'!F17,"")</f>
        <v/>
      </c>
      <c r="R3" s="93"/>
      <c r="S3" s="93"/>
      <c r="T3" s="93"/>
      <c r="U3" s="93"/>
      <c r="V3" s="93"/>
      <c r="W3" s="51" t="e">
        <f t="shared" ref="W3:W19" si="1">TRIM(IF(MONTH(F3)&lt;4,YEAR(F3),YEAR(F3)+1)&amp;IF(IF(MONTH(F3)&lt;4,MONTH(F3)+9,MONTH(F3)-3)&lt;10,"0"&amp;IF(MONTH(F3)&lt;4,MONTH(F3)+9,MONTH(F3)-3),IF(MONTH(F3)&lt;4,MONTH(F3)+9,MONTH(F3)-3)))</f>
        <v>#VALUE!</v>
      </c>
      <c r="Y3"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3" s="50" t="str">
        <f t="shared" ref="Z3:Z19" si="2">IF(A3&lt;&gt;0,"JI"," ")</f>
        <v>JI</v>
      </c>
      <c r="AA3" s="49" t="str">
        <f t="shared" ref="AA3:AA19" si="3">F3</f>
        <v>MM/DD/YY</v>
      </c>
      <c r="AB3" s="48"/>
      <c r="AC3" s="47" t="str">
        <f t="shared" ref="AC3:AC19" si="4">IF(A3&lt;&gt;0,"GL"," ")</f>
        <v>GL</v>
      </c>
    </row>
    <row r="4" spans="1:33" x14ac:dyDescent="0.35">
      <c r="A4" s="53" t="str">
        <f t="shared" si="0"/>
        <v xml:space="preserve"> </v>
      </c>
      <c r="B4" s="81">
        <f>'GL - Request To Charge (Int)'!C18</f>
        <v>51001</v>
      </c>
      <c r="C4" s="46">
        <f>-'GL - Request To Charge (Int)'!I18</f>
        <v>0</v>
      </c>
      <c r="D4" s="45" t="s">
        <v>43</v>
      </c>
      <c r="E4" s="81" t="str">
        <f>'GL - Request To Charge (Int)'!G18</f>
        <v>Under the Tree Campaign (Fill a Dorm)</v>
      </c>
      <c r="F4" s="52" t="str">
        <f>'GL - Request To Charge (Int)'!$I$8</f>
        <v>MM/DD/YY</v>
      </c>
      <c r="G4" s="93"/>
      <c r="H4" s="93"/>
      <c r="I4" s="93" t="str">
        <f>IF('GL - Request To Charge (Int)'!D18&lt;&gt;"",'GL - Request To Charge (Int)'!D18,"")</f>
        <v>300106</v>
      </c>
      <c r="J4" s="93"/>
      <c r="K4" s="93"/>
      <c r="L4" s="93"/>
      <c r="M4" s="93"/>
      <c r="N4" s="93"/>
      <c r="O4" s="93" t="str">
        <f>IF('GL - Request To Charge (Int)'!E18&lt;&gt;"",'GL - Request To Charge (Int)'!E18,"")</f>
        <v>1204</v>
      </c>
      <c r="P4" s="93"/>
      <c r="Q4" s="93" t="str">
        <f>IF('GL - Request To Charge (Int)'!F18&lt;&gt;"",'GL - Request To Charge (Int)'!F18,"")</f>
        <v/>
      </c>
      <c r="R4" s="93"/>
      <c r="S4" s="93"/>
      <c r="T4" s="93"/>
      <c r="U4" s="93"/>
      <c r="V4" s="93"/>
      <c r="W4" s="51" t="e">
        <f t="shared" si="1"/>
        <v>#VALUE!</v>
      </c>
      <c r="Y4"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4" s="50" t="str">
        <f t="shared" si="2"/>
        <v>JI</v>
      </c>
      <c r="AA4" s="49" t="str">
        <f t="shared" si="3"/>
        <v>MM/DD/YY</v>
      </c>
      <c r="AB4" s="48"/>
      <c r="AC4" s="47" t="str">
        <f t="shared" si="4"/>
        <v>GL</v>
      </c>
    </row>
    <row r="5" spans="1:33" x14ac:dyDescent="0.35">
      <c r="A5" s="53" t="str">
        <f t="shared" si="0"/>
        <v xml:space="preserve"> </v>
      </c>
      <c r="B5" s="81">
        <f>'GL - Request To Charge (Int)'!C19</f>
        <v>51001</v>
      </c>
      <c r="C5" s="46">
        <f>-'GL - Request To Charge (Int)'!I19</f>
        <v>0</v>
      </c>
      <c r="D5" s="45" t="s">
        <v>43</v>
      </c>
      <c r="E5" s="81" t="str">
        <f>'GL - Request To Charge (Int)'!G19</f>
        <v>Under the Tree Campaign (Build a Farm) - CFGB</v>
      </c>
      <c r="F5" s="52" t="str">
        <f>'GL - Request To Charge (Int)'!$I$8</f>
        <v>MM/DD/YY</v>
      </c>
      <c r="G5" s="93"/>
      <c r="H5" s="93"/>
      <c r="I5" s="93" t="str">
        <f>IF('GL - Request To Charge (Int)'!D19&lt;&gt;"",'GL - Request To Charge (Int)'!D19,"")</f>
        <v>300106</v>
      </c>
      <c r="J5" s="93"/>
      <c r="K5" s="93"/>
      <c r="L5" s="93"/>
      <c r="M5" s="93"/>
      <c r="N5" s="93"/>
      <c r="O5" s="93" t="str">
        <f>IF('GL - Request To Charge (Int)'!E19&lt;&gt;"",'GL - Request To Charge (Int)'!E19,"")</f>
        <v>1204</v>
      </c>
      <c r="P5" s="93"/>
      <c r="Q5" s="93" t="str">
        <f>IF('GL - Request To Charge (Int)'!F19&lt;&gt;"",'GL - Request To Charge (Int)'!F19,"")</f>
        <v/>
      </c>
      <c r="R5" s="93"/>
      <c r="S5" s="93"/>
      <c r="T5" s="93"/>
      <c r="U5" s="93"/>
      <c r="V5" s="93"/>
      <c r="W5" s="51" t="e">
        <f t="shared" si="1"/>
        <v>#VALUE!</v>
      </c>
      <c r="Y5"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5" s="50" t="str">
        <f t="shared" si="2"/>
        <v>JI</v>
      </c>
      <c r="AA5" s="49" t="str">
        <f t="shared" si="3"/>
        <v>MM/DD/YY</v>
      </c>
      <c r="AB5" s="48"/>
      <c r="AC5" s="47" t="str">
        <f t="shared" si="4"/>
        <v>GL</v>
      </c>
    </row>
    <row r="6" spans="1:33" x14ac:dyDescent="0.35">
      <c r="A6" s="53" t="str">
        <f t="shared" si="0"/>
        <v xml:space="preserve"> </v>
      </c>
      <c r="B6" s="81">
        <f>'GL - Request To Charge (Int)'!C20</f>
        <v>0</v>
      </c>
      <c r="C6" s="46">
        <f>-'GL - Request To Charge (Int)'!I20</f>
        <v>0</v>
      </c>
      <c r="D6" s="45" t="s">
        <v>43</v>
      </c>
      <c r="E6" s="81">
        <f>'GL - Request To Charge (Int)'!G20</f>
        <v>0</v>
      </c>
      <c r="F6" s="52" t="str">
        <f>'GL - Request To Charge (Int)'!$I$8</f>
        <v>MM/DD/YY</v>
      </c>
      <c r="G6" s="93"/>
      <c r="H6" s="93"/>
      <c r="I6" s="93" t="str">
        <f>IF('GL - Request To Charge (Int)'!D20&lt;&gt;"",'GL - Request To Charge (Int)'!D20,"")</f>
        <v/>
      </c>
      <c r="J6" s="93"/>
      <c r="K6" s="93"/>
      <c r="L6" s="93"/>
      <c r="M6" s="93"/>
      <c r="N6" s="93"/>
      <c r="O6" s="93" t="str">
        <f>IF('GL - Request To Charge (Int)'!E20&lt;&gt;"",'GL - Request To Charge (Int)'!E20,"")</f>
        <v/>
      </c>
      <c r="P6" s="93"/>
      <c r="Q6" s="93" t="str">
        <f>IF('GL - Request To Charge (Int)'!F20&lt;&gt;"",'GL - Request To Charge (Int)'!F20,"")</f>
        <v/>
      </c>
      <c r="R6" s="93"/>
      <c r="S6" s="93"/>
      <c r="T6" s="93"/>
      <c r="U6" s="93"/>
      <c r="V6" s="93"/>
      <c r="W6" s="51" t="e">
        <f t="shared" ref="W6" si="5">TRIM(IF(MONTH(F6)&lt;4,YEAR(F6),YEAR(F6)+1)&amp;IF(IF(MONTH(F6)&lt;4,MONTH(F6)+9,MONTH(F6)-3)&lt;10,"0"&amp;IF(MONTH(F6)&lt;4,MONTH(F6)+9,MONTH(F6)-3),IF(MONTH(F6)&lt;4,MONTH(F6)+9,MONTH(F6)-3)))</f>
        <v>#VALUE!</v>
      </c>
      <c r="Y6"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6" s="50" t="str">
        <f t="shared" ref="Z6" si="6">IF(A6&lt;&gt;0,"JI"," ")</f>
        <v>JI</v>
      </c>
      <c r="AA6" s="49" t="str">
        <f t="shared" ref="AA6" si="7">F6</f>
        <v>MM/DD/YY</v>
      </c>
      <c r="AB6" s="48"/>
      <c r="AC6" s="47" t="str">
        <f t="shared" ref="AC6" si="8">IF(A6&lt;&gt;0,"GL"," ")</f>
        <v>GL</v>
      </c>
    </row>
    <row r="7" spans="1:33" x14ac:dyDescent="0.35">
      <c r="A7" s="53" t="str">
        <f t="shared" si="0"/>
        <v xml:space="preserve"> </v>
      </c>
      <c r="B7" s="81">
        <f>'GL - Request To Charge (Int)'!C21</f>
        <v>0</v>
      </c>
      <c r="C7" s="46">
        <f>-'GL - Request To Charge (Int)'!I21</f>
        <v>0</v>
      </c>
      <c r="D7" s="45" t="s">
        <v>43</v>
      </c>
      <c r="E7" s="81">
        <f>'GL - Request To Charge (Int)'!G21</f>
        <v>0</v>
      </c>
      <c r="F7" s="52" t="str">
        <f>'GL - Request To Charge (Int)'!$I$8</f>
        <v>MM/DD/YY</v>
      </c>
      <c r="G7" s="93"/>
      <c r="H7" s="93"/>
      <c r="I7" s="93" t="str">
        <f>IF('GL - Request To Charge (Int)'!D21&lt;&gt;"",'GL - Request To Charge (Int)'!D21,"")</f>
        <v/>
      </c>
      <c r="J7" s="93"/>
      <c r="K7" s="93"/>
      <c r="L7" s="93"/>
      <c r="M7" s="93"/>
      <c r="N7" s="93"/>
      <c r="O7" s="93" t="str">
        <f>IF('GL - Request To Charge (Int)'!E21&lt;&gt;"",'GL - Request To Charge (Int)'!E21,"")</f>
        <v/>
      </c>
      <c r="P7" s="93"/>
      <c r="Q7" s="93" t="str">
        <f>IF('GL - Request To Charge (Int)'!F21&lt;&gt;"",'GL - Request To Charge (Int)'!F21,"")</f>
        <v/>
      </c>
      <c r="R7" s="93"/>
      <c r="S7" s="93"/>
      <c r="T7" s="93"/>
      <c r="U7" s="93"/>
      <c r="V7" s="93"/>
      <c r="W7" s="51" t="e">
        <f t="shared" si="1"/>
        <v>#VALUE!</v>
      </c>
      <c r="Y7"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7" s="50" t="str">
        <f t="shared" si="2"/>
        <v>JI</v>
      </c>
      <c r="AA7" s="49" t="str">
        <f t="shared" si="3"/>
        <v>MM/DD/YY</v>
      </c>
      <c r="AB7" s="48"/>
      <c r="AC7" s="47" t="str">
        <f t="shared" si="4"/>
        <v>GL</v>
      </c>
    </row>
    <row r="8" spans="1:33" x14ac:dyDescent="0.35">
      <c r="A8" s="53" t="str">
        <f t="shared" si="0"/>
        <v xml:space="preserve"> </v>
      </c>
      <c r="B8" s="81">
        <f>'GL - Request To Charge (Int)'!C22</f>
        <v>0</v>
      </c>
      <c r="C8" s="46">
        <f>-'GL - Request To Charge (Int)'!I22</f>
        <v>0</v>
      </c>
      <c r="D8" s="45" t="s">
        <v>43</v>
      </c>
      <c r="E8" s="81">
        <f>'GL - Request To Charge (Int)'!G22</f>
        <v>0</v>
      </c>
      <c r="F8" s="52" t="str">
        <f>'GL - Request To Charge (Int)'!$I$8</f>
        <v>MM/DD/YY</v>
      </c>
      <c r="G8" s="93"/>
      <c r="H8" s="93"/>
      <c r="I8" s="93" t="str">
        <f>IF('GL - Request To Charge (Int)'!D22&lt;&gt;"",'GL - Request To Charge (Int)'!D22,"")</f>
        <v/>
      </c>
      <c r="J8" s="93"/>
      <c r="K8" s="93"/>
      <c r="L8" s="93"/>
      <c r="M8" s="93"/>
      <c r="N8" s="93"/>
      <c r="O8" s="93" t="str">
        <f>IF('GL - Request To Charge (Int)'!E22&lt;&gt;"",'GL - Request To Charge (Int)'!E22,"")</f>
        <v/>
      </c>
      <c r="P8" s="93"/>
      <c r="Q8" s="93" t="str">
        <f>IF('GL - Request To Charge (Int)'!F22&lt;&gt;"",'GL - Request To Charge (Int)'!F22,"")</f>
        <v/>
      </c>
      <c r="R8" s="93"/>
      <c r="S8" s="93"/>
      <c r="T8" s="93"/>
      <c r="U8" s="93"/>
      <c r="V8" s="93"/>
      <c r="W8" s="51" t="e">
        <f t="shared" si="1"/>
        <v>#VALUE!</v>
      </c>
      <c r="Y8"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8" s="50" t="str">
        <f t="shared" si="2"/>
        <v>JI</v>
      </c>
      <c r="AA8" s="49" t="str">
        <f t="shared" si="3"/>
        <v>MM/DD/YY</v>
      </c>
      <c r="AB8" s="48"/>
      <c r="AC8" s="47" t="str">
        <f t="shared" si="4"/>
        <v>GL</v>
      </c>
    </row>
    <row r="9" spans="1:33" x14ac:dyDescent="0.35">
      <c r="A9" s="53" t="str">
        <f t="shared" si="0"/>
        <v xml:space="preserve"> </v>
      </c>
      <c r="B9" s="81">
        <f>'GL - Request To Charge (Int)'!C23</f>
        <v>0</v>
      </c>
      <c r="C9" s="46">
        <f>-'GL - Request To Charge (Int)'!I23</f>
        <v>0</v>
      </c>
      <c r="D9" s="45" t="s">
        <v>43</v>
      </c>
      <c r="E9" s="81">
        <f>'GL - Request To Charge (Int)'!G23</f>
        <v>0</v>
      </c>
      <c r="F9" s="52" t="str">
        <f>'GL - Request To Charge (Int)'!$I$8</f>
        <v>MM/DD/YY</v>
      </c>
      <c r="G9" s="93"/>
      <c r="H9" s="93"/>
      <c r="I9" s="93" t="str">
        <f>IF('GL - Request To Charge (Int)'!D23&lt;&gt;"",'GL - Request To Charge (Int)'!D23,"")</f>
        <v/>
      </c>
      <c r="J9" s="93"/>
      <c r="K9" s="93"/>
      <c r="L9" s="93"/>
      <c r="M9" s="93"/>
      <c r="N9" s="93"/>
      <c r="O9" s="93" t="str">
        <f>IF('GL - Request To Charge (Int)'!E23&lt;&gt;"",'GL - Request To Charge (Int)'!E23,"")</f>
        <v/>
      </c>
      <c r="P9" s="93"/>
      <c r="Q9" s="93" t="str">
        <f>IF('GL - Request To Charge (Int)'!F23&lt;&gt;"",'GL - Request To Charge (Int)'!F23,"")</f>
        <v/>
      </c>
      <c r="R9" s="93"/>
      <c r="S9" s="93"/>
      <c r="T9" s="93"/>
      <c r="U9" s="93"/>
      <c r="V9" s="93"/>
      <c r="W9" s="51" t="e">
        <f t="shared" si="1"/>
        <v>#VALUE!</v>
      </c>
      <c r="Y9"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9" s="50" t="str">
        <f t="shared" si="2"/>
        <v>JI</v>
      </c>
      <c r="AA9" s="49" t="str">
        <f t="shared" si="3"/>
        <v>MM/DD/YY</v>
      </c>
      <c r="AB9" s="48"/>
      <c r="AC9" s="47" t="str">
        <f t="shared" si="4"/>
        <v>GL</v>
      </c>
    </row>
    <row r="10" spans="1:33" x14ac:dyDescent="0.35">
      <c r="A10" s="53" t="str">
        <f t="shared" si="0"/>
        <v xml:space="preserve"> </v>
      </c>
      <c r="B10" s="81">
        <f>'GL - Request To Charge (Int)'!C24</f>
        <v>0</v>
      </c>
      <c r="C10" s="46">
        <f>-'GL - Request To Charge (Int)'!I24</f>
        <v>0</v>
      </c>
      <c r="D10" s="45" t="s">
        <v>43</v>
      </c>
      <c r="E10" s="81">
        <f>'GL - Request To Charge (Int)'!G24</f>
        <v>0</v>
      </c>
      <c r="F10" s="52" t="str">
        <f>'GL - Request To Charge (Int)'!$I$8</f>
        <v>MM/DD/YY</v>
      </c>
      <c r="G10" s="93"/>
      <c r="H10" s="93"/>
      <c r="I10" s="93" t="str">
        <f>IF('GL - Request To Charge (Int)'!D24&lt;&gt;"",'GL - Request To Charge (Int)'!D24,"")</f>
        <v/>
      </c>
      <c r="J10" s="93"/>
      <c r="K10" s="93"/>
      <c r="L10" s="93"/>
      <c r="M10" s="93"/>
      <c r="N10" s="93"/>
      <c r="O10" s="93" t="str">
        <f>IF('GL - Request To Charge (Int)'!E24&lt;&gt;"",'GL - Request To Charge (Int)'!E24,"")</f>
        <v/>
      </c>
      <c r="P10" s="93"/>
      <c r="Q10" s="93" t="str">
        <f>IF('GL - Request To Charge (Int)'!F24&lt;&gt;"",'GL - Request To Charge (Int)'!F24,"")</f>
        <v/>
      </c>
      <c r="R10" s="93"/>
      <c r="S10" s="93"/>
      <c r="T10" s="93"/>
      <c r="U10" s="93"/>
      <c r="V10" s="93"/>
      <c r="W10" s="51" t="e">
        <f t="shared" ref="W10:W12" si="9">TRIM(IF(MONTH(F10)&lt;4,YEAR(F10),YEAR(F10)+1)&amp;IF(IF(MONTH(F10)&lt;4,MONTH(F10)+9,MONTH(F10)-3)&lt;10,"0"&amp;IF(MONTH(F10)&lt;4,MONTH(F10)+9,MONTH(F10)-3),IF(MONTH(F10)&lt;4,MONTH(F10)+9,MONTH(F10)-3)))</f>
        <v>#VALUE!</v>
      </c>
      <c r="Y10"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10" s="50" t="str">
        <f t="shared" ref="Z10:Z12" si="10">IF(A10&lt;&gt;0,"JI"," ")</f>
        <v>JI</v>
      </c>
      <c r="AA10" s="49" t="str">
        <f t="shared" ref="AA10:AA12" si="11">F10</f>
        <v>MM/DD/YY</v>
      </c>
      <c r="AB10" s="48"/>
      <c r="AC10" s="47" t="str">
        <f t="shared" ref="AC10:AC12" si="12">IF(A10&lt;&gt;0,"GL"," ")</f>
        <v>GL</v>
      </c>
    </row>
    <row r="11" spans="1:33" x14ac:dyDescent="0.35">
      <c r="A11" s="53" t="str">
        <f t="shared" si="0"/>
        <v xml:space="preserve"> </v>
      </c>
      <c r="B11" s="81">
        <f>'GL - Request To Charge (Int)'!C25</f>
        <v>0</v>
      </c>
      <c r="C11" s="46">
        <f>-'GL - Request To Charge (Int)'!I25</f>
        <v>0</v>
      </c>
      <c r="D11" s="45" t="s">
        <v>43</v>
      </c>
      <c r="E11" s="81">
        <f>'GL - Request To Charge (Int)'!G25</f>
        <v>0</v>
      </c>
      <c r="F11" s="52" t="str">
        <f>'GL - Request To Charge (Int)'!$I$8</f>
        <v>MM/DD/YY</v>
      </c>
      <c r="G11" s="93"/>
      <c r="H11" s="93"/>
      <c r="I11" s="93" t="str">
        <f>IF('GL - Request To Charge (Int)'!D25&lt;&gt;"",'GL - Request To Charge (Int)'!D25,"")</f>
        <v/>
      </c>
      <c r="J11" s="93"/>
      <c r="K11" s="93"/>
      <c r="L11" s="93"/>
      <c r="M11" s="93"/>
      <c r="N11" s="93"/>
      <c r="O11" s="93" t="str">
        <f>IF('GL - Request To Charge (Int)'!E25&lt;&gt;"",'GL - Request To Charge (Int)'!E25,"")</f>
        <v/>
      </c>
      <c r="P11" s="93"/>
      <c r="Q11" s="93" t="str">
        <f>IF('GL - Request To Charge (Int)'!F25&lt;&gt;"",'GL - Request To Charge (Int)'!F25,"")</f>
        <v/>
      </c>
      <c r="R11" s="93"/>
      <c r="S11" s="93"/>
      <c r="T11" s="93"/>
      <c r="U11" s="93"/>
      <c r="V11" s="93"/>
      <c r="W11" s="51" t="e">
        <f t="shared" si="9"/>
        <v>#VALUE!</v>
      </c>
      <c r="Y11"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11" s="50" t="str">
        <f t="shared" si="10"/>
        <v>JI</v>
      </c>
      <c r="AA11" s="49" t="str">
        <f t="shared" si="11"/>
        <v>MM/DD/YY</v>
      </c>
      <c r="AB11" s="48"/>
      <c r="AC11" s="47" t="str">
        <f t="shared" si="12"/>
        <v>GL</v>
      </c>
    </row>
    <row r="12" spans="1:33" s="63" customFormat="1" ht="15" thickBot="1" x14ac:dyDescent="0.4">
      <c r="A12" s="62" t="str">
        <f t="shared" si="0"/>
        <v xml:space="preserve"> </v>
      </c>
      <c r="B12" s="82">
        <f>'GL - Request To Charge (Int)'!C26</f>
        <v>0</v>
      </c>
      <c r="C12" s="64">
        <f>-'GL - Request To Charge (Int)'!I26</f>
        <v>0</v>
      </c>
      <c r="D12" s="63" t="s">
        <v>43</v>
      </c>
      <c r="E12" s="82">
        <f>'GL - Request To Charge (Int)'!G26</f>
        <v>0</v>
      </c>
      <c r="F12" s="65" t="str">
        <f>'GL - Request To Charge (Int)'!$I$8</f>
        <v>MM/DD/YY</v>
      </c>
      <c r="G12" s="94"/>
      <c r="H12" s="94"/>
      <c r="I12" s="94" t="str">
        <f>IF('GL - Request To Charge (Int)'!D26&lt;&gt;"",'GL - Request To Charge (Int)'!D26,"")</f>
        <v/>
      </c>
      <c r="J12" s="94"/>
      <c r="K12" s="94"/>
      <c r="L12" s="94"/>
      <c r="M12" s="94"/>
      <c r="N12" s="94"/>
      <c r="O12" s="94" t="str">
        <f>IF('GL - Request To Charge (Int)'!E26&lt;&gt;"",'GL - Request To Charge (Int)'!E26,"")</f>
        <v/>
      </c>
      <c r="P12" s="94"/>
      <c r="Q12" s="94" t="str">
        <f>IF('GL - Request To Charge (Int)'!F26&lt;&gt;"",'GL - Request To Charge (Int)'!F26,"")</f>
        <v/>
      </c>
      <c r="R12" s="94"/>
      <c r="S12" s="94"/>
      <c r="T12" s="94"/>
      <c r="U12" s="94"/>
      <c r="V12" s="94"/>
      <c r="W12" s="66" t="e">
        <f t="shared" si="9"/>
        <v>#VALUE!</v>
      </c>
      <c r="Y12" s="67"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12" s="67" t="str">
        <f t="shared" si="10"/>
        <v>JI</v>
      </c>
      <c r="AA12" s="68" t="str">
        <f t="shared" si="11"/>
        <v>MM/DD/YY</v>
      </c>
      <c r="AB12" s="69"/>
      <c r="AC12" s="70" t="str">
        <f t="shared" si="12"/>
        <v>GL</v>
      </c>
    </row>
    <row r="13" spans="1:33" x14ac:dyDescent="0.35">
      <c r="A13" s="53" t="str">
        <f t="shared" si="0"/>
        <v xml:space="preserve"> </v>
      </c>
      <c r="B13" s="81">
        <f>'GL - Request To Charge (Int)'!C38</f>
        <v>0</v>
      </c>
      <c r="C13" s="46">
        <f>'GL - Request To Charge (Int)'!I38</f>
        <v>0</v>
      </c>
      <c r="D13" s="45" t="s">
        <v>43</v>
      </c>
      <c r="E13" s="81">
        <f>'GL - Request To Charge (Int)'!G38</f>
        <v>0</v>
      </c>
      <c r="F13" s="52" t="str">
        <f>'GL - Request To Charge (Int)'!$I$8</f>
        <v>MM/DD/YY</v>
      </c>
      <c r="G13" s="93"/>
      <c r="H13" s="93"/>
      <c r="I13" s="93" t="str">
        <f>IF('GL - Request To Charge (Int)'!D38&lt;&gt;"",'GL - Request To Charge (Int)'!D38,"")</f>
        <v/>
      </c>
      <c r="J13" s="93"/>
      <c r="K13" s="93"/>
      <c r="L13" s="93"/>
      <c r="M13" s="93"/>
      <c r="N13" s="93"/>
      <c r="O13" s="93" t="str">
        <f>IF('GL - Request To Charge (Int)'!E38&lt;&gt;"",'GL - Request To Charge (Int)'!E38,"")</f>
        <v/>
      </c>
      <c r="P13" s="93"/>
      <c r="Q13" s="93" t="str">
        <f>IF('GL - Request To Charge (Int)'!F38&lt;&gt;"",'GL - Request To Charge (Int)'!F38,"")</f>
        <v/>
      </c>
      <c r="R13" s="93"/>
      <c r="S13" s="93"/>
      <c r="T13" s="93"/>
      <c r="U13" s="93"/>
      <c r="V13" s="93"/>
      <c r="W13" s="51" t="e">
        <f t="shared" si="1"/>
        <v>#VALUE!</v>
      </c>
      <c r="Y13"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13" s="50" t="str">
        <f t="shared" si="2"/>
        <v>JI</v>
      </c>
      <c r="AA13" s="49" t="str">
        <f t="shared" si="3"/>
        <v>MM/DD/YY</v>
      </c>
      <c r="AB13" s="48"/>
      <c r="AC13" s="47" t="str">
        <f t="shared" si="4"/>
        <v>GL</v>
      </c>
    </row>
    <row r="14" spans="1:33" x14ac:dyDescent="0.35">
      <c r="A14" s="53" t="str">
        <f t="shared" si="0"/>
        <v xml:space="preserve"> </v>
      </c>
      <c r="B14" s="81">
        <f>'GL - Request To Charge (Int)'!C39</f>
        <v>0</v>
      </c>
      <c r="C14" s="46">
        <f>'GL - Request To Charge (Int)'!I39</f>
        <v>0</v>
      </c>
      <c r="D14" s="45" t="s">
        <v>43</v>
      </c>
      <c r="E14" s="81">
        <f>'GL - Request To Charge (Int)'!G39</f>
        <v>0</v>
      </c>
      <c r="F14" s="52" t="str">
        <f>'GL - Request To Charge (Int)'!$I$8</f>
        <v>MM/DD/YY</v>
      </c>
      <c r="G14" s="93"/>
      <c r="H14" s="93"/>
      <c r="I14" s="93" t="str">
        <f>IF('GL - Request To Charge (Int)'!D39&lt;&gt;"",'GL - Request To Charge (Int)'!D39,"")</f>
        <v/>
      </c>
      <c r="J14" s="93"/>
      <c r="K14" s="93"/>
      <c r="L14" s="93"/>
      <c r="M14" s="93"/>
      <c r="N14" s="93"/>
      <c r="O14" s="93" t="str">
        <f>IF('GL - Request To Charge (Int)'!E39&lt;&gt;"",'GL - Request To Charge (Int)'!E39,"")</f>
        <v/>
      </c>
      <c r="P14" s="93"/>
      <c r="Q14" s="93" t="str">
        <f>IF('GL - Request To Charge (Int)'!F39&lt;&gt;"",'GL - Request To Charge (Int)'!F39,"")</f>
        <v/>
      </c>
      <c r="R14" s="93"/>
      <c r="S14" s="93"/>
      <c r="T14" s="93"/>
      <c r="U14" s="93"/>
      <c r="V14" s="93"/>
      <c r="W14" s="51" t="e">
        <f t="shared" si="1"/>
        <v>#VALUE!</v>
      </c>
      <c r="Y14"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14" s="50" t="str">
        <f t="shared" si="2"/>
        <v>JI</v>
      </c>
      <c r="AA14" s="49" t="str">
        <f t="shared" si="3"/>
        <v>MM/DD/YY</v>
      </c>
      <c r="AB14" s="48"/>
      <c r="AC14" s="47" t="str">
        <f t="shared" si="4"/>
        <v>GL</v>
      </c>
    </row>
    <row r="15" spans="1:33" x14ac:dyDescent="0.35">
      <c r="A15" s="53" t="str">
        <f t="shared" si="0"/>
        <v xml:space="preserve"> </v>
      </c>
      <c r="B15" s="81">
        <f>'GL - Request To Charge (Int)'!C40</f>
        <v>0</v>
      </c>
      <c r="C15" s="46">
        <f>'GL - Request To Charge (Int)'!I40</f>
        <v>0</v>
      </c>
      <c r="D15" s="45" t="s">
        <v>43</v>
      </c>
      <c r="E15" s="81">
        <f>'GL - Request To Charge (Int)'!G40</f>
        <v>0</v>
      </c>
      <c r="F15" s="52" t="str">
        <f>'GL - Request To Charge (Int)'!$I$8</f>
        <v>MM/DD/YY</v>
      </c>
      <c r="G15" s="93"/>
      <c r="H15" s="93"/>
      <c r="I15" s="93" t="str">
        <f>IF('GL - Request To Charge (Int)'!D40&lt;&gt;"",'GL - Request To Charge (Int)'!D40,"")</f>
        <v/>
      </c>
      <c r="J15" s="93"/>
      <c r="K15" s="93"/>
      <c r="L15" s="93"/>
      <c r="M15" s="93"/>
      <c r="N15" s="93"/>
      <c r="O15" s="93" t="str">
        <f>IF('GL - Request To Charge (Int)'!E40&lt;&gt;"",'GL - Request To Charge (Int)'!E40,"")</f>
        <v/>
      </c>
      <c r="P15" s="93"/>
      <c r="Q15" s="93" t="str">
        <f>IF('GL - Request To Charge (Int)'!F40&lt;&gt;"",'GL - Request To Charge (Int)'!F40,"")</f>
        <v/>
      </c>
      <c r="R15" s="93"/>
      <c r="S15" s="93"/>
      <c r="T15" s="93"/>
      <c r="U15" s="93"/>
      <c r="V15" s="93"/>
      <c r="W15" s="51" t="e">
        <f t="shared" si="1"/>
        <v>#VALUE!</v>
      </c>
      <c r="Y15"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15" s="50" t="str">
        <f t="shared" si="2"/>
        <v>JI</v>
      </c>
      <c r="AA15" s="49" t="str">
        <f t="shared" si="3"/>
        <v>MM/DD/YY</v>
      </c>
      <c r="AB15" s="48"/>
      <c r="AC15" s="47" t="str">
        <f t="shared" si="4"/>
        <v>GL</v>
      </c>
    </row>
    <row r="16" spans="1:33" x14ac:dyDescent="0.35">
      <c r="A16" s="53" t="str">
        <f t="shared" si="0"/>
        <v xml:space="preserve"> </v>
      </c>
      <c r="B16" s="81">
        <f>'GL - Request To Charge (Int)'!C41</f>
        <v>0</v>
      </c>
      <c r="C16" s="46">
        <f>'GL - Request To Charge (Int)'!I41</f>
        <v>0</v>
      </c>
      <c r="D16" s="45" t="s">
        <v>43</v>
      </c>
      <c r="E16" s="81">
        <f>'GL - Request To Charge (Int)'!G41</f>
        <v>0</v>
      </c>
      <c r="F16" s="52" t="str">
        <f>'GL - Request To Charge (Int)'!$I$8</f>
        <v>MM/DD/YY</v>
      </c>
      <c r="G16" s="93"/>
      <c r="H16" s="93"/>
      <c r="I16" s="93" t="str">
        <f>IF('GL - Request To Charge (Int)'!D41&lt;&gt;"",'GL - Request To Charge (Int)'!D41,"")</f>
        <v/>
      </c>
      <c r="J16" s="93"/>
      <c r="K16" s="93"/>
      <c r="L16" s="93"/>
      <c r="M16" s="93"/>
      <c r="N16" s="93"/>
      <c r="O16" s="93" t="str">
        <f>IF('GL - Request To Charge (Int)'!E41&lt;&gt;"",'GL - Request To Charge (Int)'!E41,"")</f>
        <v/>
      </c>
      <c r="P16" s="93"/>
      <c r="Q16" s="93" t="str">
        <f>IF('GL - Request To Charge (Int)'!F41&lt;&gt;"",'GL - Request To Charge (Int)'!F41,"")</f>
        <v/>
      </c>
      <c r="R16" s="93"/>
      <c r="S16" s="93"/>
      <c r="T16" s="93"/>
      <c r="U16" s="93"/>
      <c r="V16" s="93"/>
      <c r="W16" s="51" t="e">
        <f t="shared" si="1"/>
        <v>#VALUE!</v>
      </c>
      <c r="Y16"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16" s="50" t="str">
        <f t="shared" si="2"/>
        <v>JI</v>
      </c>
      <c r="AA16" s="49" t="str">
        <f t="shared" si="3"/>
        <v>MM/DD/YY</v>
      </c>
      <c r="AB16" s="48"/>
      <c r="AC16" s="47" t="str">
        <f t="shared" si="4"/>
        <v>GL</v>
      </c>
    </row>
    <row r="17" spans="1:29" x14ac:dyDescent="0.35">
      <c r="A17" s="53" t="str">
        <f t="shared" si="0"/>
        <v xml:space="preserve"> </v>
      </c>
      <c r="B17" s="81">
        <f>'GL - Request To Charge (Int)'!C42</f>
        <v>0</v>
      </c>
      <c r="C17" s="46">
        <f>'GL - Request To Charge (Int)'!I42</f>
        <v>0</v>
      </c>
      <c r="D17" s="45" t="s">
        <v>43</v>
      </c>
      <c r="E17" s="81">
        <f>'GL - Request To Charge (Int)'!G42</f>
        <v>0</v>
      </c>
      <c r="F17" s="52" t="str">
        <f>'GL - Request To Charge (Int)'!$I$8</f>
        <v>MM/DD/YY</v>
      </c>
      <c r="G17" s="93"/>
      <c r="H17" s="93"/>
      <c r="I17" s="93" t="str">
        <f>IF('GL - Request To Charge (Int)'!D42&lt;&gt;"",'GL - Request To Charge (Int)'!D42,"")</f>
        <v/>
      </c>
      <c r="J17" s="93"/>
      <c r="K17" s="93"/>
      <c r="L17" s="93"/>
      <c r="M17" s="93"/>
      <c r="N17" s="93"/>
      <c r="O17" s="93" t="str">
        <f>IF('GL - Request To Charge (Int)'!E42&lt;&gt;"",'GL - Request To Charge (Int)'!E42,"")</f>
        <v/>
      </c>
      <c r="P17" s="93"/>
      <c r="Q17" s="93" t="str">
        <f>IF('GL - Request To Charge (Int)'!F42&lt;&gt;"",'GL - Request To Charge (Int)'!F42,"")</f>
        <v/>
      </c>
      <c r="R17" s="93"/>
      <c r="S17" s="93"/>
      <c r="T17" s="93"/>
      <c r="U17" s="93"/>
      <c r="V17" s="93"/>
      <c r="W17" s="51" t="e">
        <f t="shared" si="1"/>
        <v>#VALUE!</v>
      </c>
      <c r="Y17"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17" s="50" t="str">
        <f t="shared" si="2"/>
        <v>JI</v>
      </c>
      <c r="AA17" s="49" t="str">
        <f t="shared" si="3"/>
        <v>MM/DD/YY</v>
      </c>
      <c r="AB17" s="48"/>
      <c r="AC17" s="47" t="str">
        <f t="shared" si="4"/>
        <v>GL</v>
      </c>
    </row>
    <row r="18" spans="1:29" x14ac:dyDescent="0.35">
      <c r="A18" s="53" t="str">
        <f t="shared" si="0"/>
        <v xml:space="preserve"> </v>
      </c>
      <c r="B18" s="81">
        <f>'GL - Request To Charge (Int)'!C43</f>
        <v>0</v>
      </c>
      <c r="C18" s="46">
        <f>'GL - Request To Charge (Int)'!I43</f>
        <v>0</v>
      </c>
      <c r="D18" s="45" t="s">
        <v>43</v>
      </c>
      <c r="E18" s="81">
        <f>'GL - Request To Charge (Int)'!G43</f>
        <v>0</v>
      </c>
      <c r="F18" s="52" t="str">
        <f>'GL - Request To Charge (Int)'!$I$8</f>
        <v>MM/DD/YY</v>
      </c>
      <c r="G18" s="93"/>
      <c r="H18" s="93"/>
      <c r="I18" s="93" t="str">
        <f>IF('GL - Request To Charge (Int)'!D43&lt;&gt;"",'GL - Request To Charge (Int)'!D43,"")</f>
        <v/>
      </c>
      <c r="J18" s="93"/>
      <c r="K18" s="93"/>
      <c r="L18" s="93"/>
      <c r="M18" s="93"/>
      <c r="N18" s="93"/>
      <c r="O18" s="93" t="str">
        <f>IF('GL - Request To Charge (Int)'!E43&lt;&gt;"",'GL - Request To Charge (Int)'!E43,"")</f>
        <v/>
      </c>
      <c r="P18" s="93"/>
      <c r="Q18" s="93" t="str">
        <f>IF('GL - Request To Charge (Int)'!F43&lt;&gt;"",'GL - Request To Charge (Int)'!F43,"")</f>
        <v/>
      </c>
      <c r="R18" s="93"/>
      <c r="S18" s="93"/>
      <c r="T18" s="93"/>
      <c r="U18" s="93"/>
      <c r="V18" s="93"/>
      <c r="W18" s="51" t="e">
        <f t="shared" si="1"/>
        <v>#VALUE!</v>
      </c>
      <c r="Y18"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18" s="50" t="str">
        <f t="shared" si="2"/>
        <v>JI</v>
      </c>
      <c r="AA18" s="49" t="str">
        <f t="shared" si="3"/>
        <v>MM/DD/YY</v>
      </c>
      <c r="AB18" s="48"/>
      <c r="AC18" s="47" t="str">
        <f t="shared" si="4"/>
        <v>GL</v>
      </c>
    </row>
    <row r="19" spans="1:29" x14ac:dyDescent="0.35">
      <c r="A19" s="53" t="str">
        <f t="shared" si="0"/>
        <v xml:space="preserve"> </v>
      </c>
      <c r="B19" s="81">
        <f>'GL - Request To Charge (Int)'!C44</f>
        <v>0</v>
      </c>
      <c r="C19" s="46">
        <f>'GL - Request To Charge (Int)'!I44</f>
        <v>0</v>
      </c>
      <c r="D19" s="45" t="s">
        <v>43</v>
      </c>
      <c r="E19" s="81">
        <f>'GL - Request To Charge (Int)'!G44</f>
        <v>0</v>
      </c>
      <c r="F19" s="52" t="str">
        <f>'GL - Request To Charge (Int)'!$I$8</f>
        <v>MM/DD/YY</v>
      </c>
      <c r="G19" s="93"/>
      <c r="H19" s="93"/>
      <c r="I19" s="93" t="str">
        <f>IF('GL - Request To Charge (Int)'!D44&lt;&gt;"",'GL - Request To Charge (Int)'!D44,"")</f>
        <v/>
      </c>
      <c r="J19" s="93"/>
      <c r="K19" s="93"/>
      <c r="L19" s="93"/>
      <c r="M19" s="93"/>
      <c r="N19" s="93"/>
      <c r="O19" s="93" t="str">
        <f>IF('GL - Request To Charge (Int)'!E44&lt;&gt;"",'GL - Request To Charge (Int)'!E44,"")</f>
        <v/>
      </c>
      <c r="P19" s="93"/>
      <c r="Q19" s="93" t="str">
        <f>IF('GL - Request To Charge (Int)'!F44&lt;&gt;"",'GL - Request To Charge (Int)'!F44,"")</f>
        <v/>
      </c>
      <c r="R19" s="93"/>
      <c r="S19" s="93"/>
      <c r="T19" s="93"/>
      <c r="U19" s="93"/>
      <c r="V19" s="93"/>
      <c r="W19" s="51" t="e">
        <f t="shared" si="1"/>
        <v>#VALUE!</v>
      </c>
      <c r="Y19"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19" s="50" t="str">
        <f t="shared" si="2"/>
        <v>JI</v>
      </c>
      <c r="AA19" s="49" t="str">
        <f t="shared" si="3"/>
        <v>MM/DD/YY</v>
      </c>
      <c r="AB19" s="48"/>
      <c r="AC19" s="47" t="str">
        <f t="shared" si="4"/>
        <v>GL</v>
      </c>
    </row>
    <row r="20" spans="1:29" x14ac:dyDescent="0.35">
      <c r="A20" s="53" t="str">
        <f t="shared" si="0"/>
        <v xml:space="preserve"> </v>
      </c>
      <c r="B20" s="81">
        <f>'GL - Request To Charge (Int)'!C45</f>
        <v>0</v>
      </c>
      <c r="C20" s="46">
        <f>'GL - Request To Charge (Int)'!I45</f>
        <v>0</v>
      </c>
      <c r="D20" s="45" t="s">
        <v>43</v>
      </c>
      <c r="E20" s="81">
        <f>'GL - Request To Charge (Int)'!G45</f>
        <v>0</v>
      </c>
      <c r="F20" s="52" t="str">
        <f>'GL - Request To Charge (Int)'!$I$8</f>
        <v>MM/DD/YY</v>
      </c>
      <c r="G20" s="93"/>
      <c r="H20" s="93"/>
      <c r="I20" s="93" t="str">
        <f>IF('GL - Request To Charge (Int)'!D45&lt;&gt;"",'GL - Request To Charge (Int)'!D45,"")</f>
        <v/>
      </c>
      <c r="J20" s="93"/>
      <c r="K20" s="93"/>
      <c r="L20" s="93"/>
      <c r="M20" s="93"/>
      <c r="N20" s="93"/>
      <c r="O20" s="93" t="str">
        <f>IF('GL - Request To Charge (Int)'!E45&lt;&gt;"",'GL - Request To Charge (Int)'!E45,"")</f>
        <v/>
      </c>
      <c r="P20" s="93"/>
      <c r="Q20" s="93" t="str">
        <f>IF('GL - Request To Charge (Int)'!F45&lt;&gt;"",'GL - Request To Charge (Int)'!F45,"")</f>
        <v/>
      </c>
      <c r="R20" s="93"/>
      <c r="S20" s="93"/>
      <c r="T20" s="93"/>
      <c r="U20" s="93"/>
      <c r="V20" s="93"/>
      <c r="W20" s="51" t="e">
        <f t="shared" ref="W20:W22" si="13">TRIM(IF(MONTH(F20)&lt;4,YEAR(F20),YEAR(F20)+1)&amp;IF(IF(MONTH(F20)&lt;4,MONTH(F20)+9,MONTH(F20)-3)&lt;10,"0"&amp;IF(MONTH(F20)&lt;4,MONTH(F20)+9,MONTH(F20)-3),IF(MONTH(F20)&lt;4,MONTH(F20)+9,MONTH(F20)-3)))</f>
        <v>#VALUE!</v>
      </c>
      <c r="Y20"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20" s="50" t="str">
        <f t="shared" ref="Z20:Z22" si="14">IF(A20&lt;&gt;0,"JI"," ")</f>
        <v>JI</v>
      </c>
      <c r="AA20" s="49" t="str">
        <f t="shared" ref="AA20:AA22" si="15">F20</f>
        <v>MM/DD/YY</v>
      </c>
      <c r="AB20" s="48"/>
      <c r="AC20" s="47" t="str">
        <f t="shared" ref="AC20:AC22" si="16">IF(A20&lt;&gt;0,"GL"," ")</f>
        <v>GL</v>
      </c>
    </row>
    <row r="21" spans="1:29" x14ac:dyDescent="0.35">
      <c r="A21" s="53" t="str">
        <f t="shared" si="0"/>
        <v xml:space="preserve"> </v>
      </c>
      <c r="B21" s="81">
        <f>'GL - Request To Charge (Int)'!C46</f>
        <v>0</v>
      </c>
      <c r="C21" s="46">
        <f>'GL - Request To Charge (Int)'!I46</f>
        <v>0</v>
      </c>
      <c r="D21" s="45" t="s">
        <v>43</v>
      </c>
      <c r="E21" s="81">
        <f>'GL - Request To Charge (Int)'!G46</f>
        <v>0</v>
      </c>
      <c r="F21" s="52" t="str">
        <f>'GL - Request To Charge (Int)'!$I$8</f>
        <v>MM/DD/YY</v>
      </c>
      <c r="G21" s="93"/>
      <c r="H21" s="93"/>
      <c r="I21" s="93" t="str">
        <f>IF('GL - Request To Charge (Int)'!D46&lt;&gt;"",'GL - Request To Charge (Int)'!D46,"")</f>
        <v/>
      </c>
      <c r="J21" s="93"/>
      <c r="K21" s="93"/>
      <c r="L21" s="93"/>
      <c r="M21" s="93"/>
      <c r="N21" s="93"/>
      <c r="O21" s="93" t="str">
        <f>IF('GL - Request To Charge (Int)'!E46&lt;&gt;"",'GL - Request To Charge (Int)'!E46,"")</f>
        <v/>
      </c>
      <c r="P21" s="93"/>
      <c r="Q21" s="93" t="str">
        <f>IF('GL - Request To Charge (Int)'!F46&lt;&gt;"",'GL - Request To Charge (Int)'!F46,"")</f>
        <v/>
      </c>
      <c r="R21" s="93"/>
      <c r="S21" s="93"/>
      <c r="T21" s="93"/>
      <c r="U21" s="93"/>
      <c r="V21" s="93"/>
      <c r="W21" s="51" t="e">
        <f t="shared" si="13"/>
        <v>#VALUE!</v>
      </c>
      <c r="Y21" s="50"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21" s="50" t="str">
        <f t="shared" si="14"/>
        <v>JI</v>
      </c>
      <c r="AA21" s="49" t="str">
        <f t="shared" si="15"/>
        <v>MM/DD/YY</v>
      </c>
      <c r="AB21" s="48"/>
      <c r="AC21" s="47" t="str">
        <f t="shared" si="16"/>
        <v>GL</v>
      </c>
    </row>
    <row r="22" spans="1:29" s="63" customFormat="1" ht="15" thickBot="1" x14ac:dyDescent="0.4">
      <c r="A22" s="53" t="str">
        <f t="shared" si="0"/>
        <v xml:space="preserve"> </v>
      </c>
      <c r="B22" s="82">
        <f>'GL - Request To Charge (Int)'!C47</f>
        <v>0</v>
      </c>
      <c r="C22" s="64">
        <f>'GL - Request To Charge (Int)'!I47</f>
        <v>0</v>
      </c>
      <c r="D22" s="63" t="s">
        <v>43</v>
      </c>
      <c r="E22" s="82">
        <f>'GL - Request To Charge (Int)'!G47</f>
        <v>0</v>
      </c>
      <c r="F22" s="65" t="str">
        <f>'GL - Request To Charge (Int)'!$I$8</f>
        <v>MM/DD/YY</v>
      </c>
      <c r="G22" s="94"/>
      <c r="H22" s="94"/>
      <c r="I22" s="94" t="str">
        <f>IF('GL - Request To Charge (Int)'!D47&lt;&gt;"",'GL - Request To Charge (Int)'!D47,"")</f>
        <v/>
      </c>
      <c r="J22" s="94"/>
      <c r="K22" s="94"/>
      <c r="L22" s="94"/>
      <c r="M22" s="94"/>
      <c r="N22" s="94"/>
      <c r="O22" s="94" t="str">
        <f>IF('GL - Request To Charge (Int)'!E47&lt;&gt;"",'GL - Request To Charge (Int)'!E47,"")</f>
        <v/>
      </c>
      <c r="P22" s="94"/>
      <c r="Q22" s="94" t="str">
        <f>IF('GL - Request To Charge (Int)'!F47&lt;&gt;"",'GL - Request To Charge (Int)'!F47,"")</f>
        <v/>
      </c>
      <c r="R22" s="94"/>
      <c r="S22" s="94"/>
      <c r="T22" s="94"/>
      <c r="U22" s="94"/>
      <c r="V22" s="94"/>
      <c r="W22" s="66" t="e">
        <f t="shared" si="13"/>
        <v>#VALUE!</v>
      </c>
      <c r="Y22" s="67" t="str">
        <f>IF((COUNTIF('GL - Request To Charge (Int)'!$B$17:$B$26,LEFT('GL - Request To Charge (Int)'!$D$17,4)*1)+COUNTIF('GL - Request To Charge (Int)'!$B$38:$B$47,LEFT('GL - Request To Charge (Int)'!$D$17,4)*1))=(COUNTA('GL - Request To Charge (Int)'!$D$17:$D$26)+COUNTA('GL - Request To Charge (Int)'!$D$38:$D$47)),"RF", IF(COUNTIF('GL - Request To Charge (Int)'!$C$17:$C$26,"&lt;50000")+COUNTIF('GL - Request To Charge (Int)'!$C$38:$C$47,"&lt;50000")&gt;0,"RF",IF(OR(AND(COUNTIF('GL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c r="Z22" s="67" t="str">
        <f t="shared" si="14"/>
        <v>JI</v>
      </c>
      <c r="AA22" s="68" t="str">
        <f t="shared" si="15"/>
        <v>MM/DD/YY</v>
      </c>
      <c r="AB22" s="69"/>
      <c r="AC22" s="70" t="str">
        <f t="shared" si="16"/>
        <v>GL</v>
      </c>
    </row>
    <row r="33" spans="5:16" hidden="1" x14ac:dyDescent="0.35"/>
    <row r="34" spans="5:16" hidden="1" x14ac:dyDescent="0.35">
      <c r="K34" s="83" t="s">
        <v>95</v>
      </c>
    </row>
    <row r="35" spans="5:16" hidden="1" x14ac:dyDescent="0.35"/>
    <row r="36" spans="5:16" hidden="1" x14ac:dyDescent="0.35"/>
    <row r="37" spans="5:16" hidden="1" x14ac:dyDescent="0.35"/>
    <row r="38" spans="5:16" hidden="1" x14ac:dyDescent="0.35">
      <c r="K38" s="81" t="b">
        <f>NOT(COUNTIFS($B$3:$B$12,"&gt;50000",$B$3:$B$12,"&lt;60000"))</f>
        <v>0</v>
      </c>
    </row>
    <row r="39" spans="5:16" hidden="1" x14ac:dyDescent="0.35"/>
    <row r="40" spans="5:16" hidden="1" x14ac:dyDescent="0.35"/>
    <row r="41" spans="5:16" hidden="1" x14ac:dyDescent="0.35">
      <c r="E41" s="81" t="str">
        <f>IF(AND(COUNTIF('GL - Request To Charge (Int)'!$A$17:$A$26,"5")=COUNTA('GL - Request To Charge (Int)'!$C$17:$C$26),(COUNTIF('GL - Request To Charge (Int)'!$A$38:$A$47,"6")+COUNTIF('GL - Request To Charge (Int)'!$A$38:$A$47,"7"))=COUNTA('GL - Request To Charge (Int)'!$C$38:$C$47)),"IC","RF")</f>
        <v>RF</v>
      </c>
    </row>
    <row r="42" spans="5:16" hidden="1" x14ac:dyDescent="0.35"/>
    <row r="43" spans="5:16" hidden="1" x14ac:dyDescent="0.35">
      <c r="E43" s="81" t="str">
        <f>IF(AND(COUNTIF('GL - Request To Charge (Int)'!$A$38:$A$47,"5")=COUNTA('GL - Request To Charge (Int)'!$C$38:$C$47),(COUNTIF('GL - Request To Charge (Int)'!$A$17:$A$26,"6")+COUNTIF('GL - Request To Charge (Int)'!$A$17:$A$26,"7"))=COUNTA('GL - Request To Charge (Int)'!$C$17:$C$26)),"IC","RF")</f>
        <v>RF</v>
      </c>
      <c r="K43" s="81">
        <f>COUNTIFS('GL - Request To Charge (Int)'!$A$17:$A$26,"5")</f>
        <v>2</v>
      </c>
      <c r="L43" s="81">
        <f>COUNTA('GL - Request To Charge (Int)'!$C$17:$C$26)</f>
        <v>3</v>
      </c>
      <c r="N43" s="83" t="s">
        <v>96</v>
      </c>
      <c r="O43" s="83"/>
      <c r="P43" s="83"/>
    </row>
    <row r="44" spans="5:16" hidden="1" x14ac:dyDescent="0.35">
      <c r="K44" s="81">
        <f>COUNTIFS('GL - Request To Charge (Int)'!$A$17:$A$26,"7")</f>
        <v>0</v>
      </c>
    </row>
    <row r="45" spans="5:16" hidden="1" x14ac:dyDescent="0.35"/>
    <row r="46" spans="5:16" hidden="1" x14ac:dyDescent="0.35">
      <c r="K46" s="81">
        <f>COUNTIFS('GL - Request To Charge (Int)'!$A$38:$A$47,"5")</f>
        <v>0</v>
      </c>
      <c r="L46" s="81">
        <f>COUNTA('GL - Request To Charge (Int)'!$C$38:$C$47)</f>
        <v>0</v>
      </c>
    </row>
    <row r="47" spans="5:16" hidden="1" x14ac:dyDescent="0.35">
      <c r="E47" s="81" t="b">
        <f>(COUNTIF('GL - Request To Charge (Int)'!A17:A26,"5")=COUNTA('GL - Request To Charge (Int)'!C17:C26))</f>
        <v>0</v>
      </c>
      <c r="K47" s="81">
        <f>COUNTIFS('GL - Request To Charge (Int)'!$A$38:$A$47,"7")</f>
        <v>0</v>
      </c>
      <c r="L47" s="81">
        <f>COUNTA('GL - Request To Charge (Int)'!$C$38:$C$47)</f>
        <v>0</v>
      </c>
    </row>
    <row r="48" spans="5:16" hidden="1" x14ac:dyDescent="0.35">
      <c r="E48" s="81" t="b">
        <f>(COUNTIF('GL - Request To Charge (Int)'!A38:A47,"6")+COUNTIF('GL - Request To Charge (Int)'!A38:A47,"7"))=COUNTA('GL - Request To Charge (Int)'!C38:C47)</f>
        <v>1</v>
      </c>
    </row>
    <row r="49" spans="5:5" hidden="1" x14ac:dyDescent="0.35"/>
    <row r="50" spans="5:5" hidden="1" x14ac:dyDescent="0.35"/>
    <row r="51" spans="5:5" hidden="1" x14ac:dyDescent="0.35"/>
    <row r="52" spans="5:5" hidden="1" x14ac:dyDescent="0.35">
      <c r="E52" s="83" t="str">
        <f>IF(OR(AND(COUNTIF('GL - Request To Charge (Int)'!$A$17:$A$26,"5")=COUNTA('GL - Request To Charge (Int)'!$C$17:$C$26),(COUNTIF('GL - Request To Charge (Int)'!$A$38:$A$47,"6")+COUNTIF('GL - Request To Charge (Int)'!$A$38:$A$47,"7"))=COUNTA('GL - Request To Charge (Int)'!$C$38:$C$47)),AND(COUNTIF('GL - Request To Charge (Int)'!$A$38:$A$47,"5")=COUNTA('GL - Request To Charge (Int)'!$C$38:$C$47),(COUNTIF('GL - Request To Charge (Int)'!$A$17:$A$26,"6")+COUNTIF('GL - Request To Charge (Int)'!$A$17:$A$26,"7"))=COUNTA('GL - Request To Charge (Int)'!$C$17:$C$26))),"IC","RF")</f>
        <v>RF</v>
      </c>
    </row>
  </sheetData>
  <autoFilter ref="A1:AA22" xr:uid="{00000000-0009-0000-0000-000001000000}">
    <filterColumn colId="7" showButton="0"/>
    <filterColumn colId="9" showButton="0"/>
    <filterColumn colId="11" showButton="0"/>
    <filterColumn colId="13" showButton="0"/>
    <filterColumn colId="15" showButton="0"/>
    <filterColumn colId="17" showButton="0"/>
    <filterColumn colId="19" showButton="0"/>
  </autoFilter>
  <mergeCells count="7">
    <mergeCell ref="T1:U1"/>
    <mergeCell ref="H1:I1"/>
    <mergeCell ref="J1:K1"/>
    <mergeCell ref="L1:M1"/>
    <mergeCell ref="N1:O1"/>
    <mergeCell ref="P1:Q1"/>
    <mergeCell ref="R1:S1"/>
  </mergeCells>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6"/>
  <sheetViews>
    <sheetView showGridLines="0" showZeros="0" tabSelected="1" topLeftCell="C6" zoomScale="92" workbookViewId="0">
      <selection activeCell="G21" sqref="G21"/>
    </sheetView>
  </sheetViews>
  <sheetFormatPr defaultColWidth="7" defaultRowHeight="13" x14ac:dyDescent="0.3"/>
  <cols>
    <col min="1" max="1" width="0" style="72" hidden="1" customWidth="1"/>
    <col min="2" max="2" width="11.36328125" style="1" hidden="1" customWidth="1"/>
    <col min="3" max="3" width="14.36328125" style="1" customWidth="1"/>
    <col min="4" max="5" width="10.90625" style="1" customWidth="1"/>
    <col min="6" max="6" width="13.54296875" style="1" customWidth="1"/>
    <col min="7" max="7" width="33.36328125" style="1" customWidth="1"/>
    <col min="8" max="8" width="15.36328125" style="1" customWidth="1"/>
    <col min="9" max="9" width="16.08984375" style="5" customWidth="1"/>
    <col min="10" max="16384" width="7" style="1"/>
  </cols>
  <sheetData>
    <row r="1" spans="3:9" ht="15" x14ac:dyDescent="0.3">
      <c r="C1" s="99" t="s">
        <v>12</v>
      </c>
      <c r="D1" s="99"/>
      <c r="E1" s="99"/>
      <c r="F1" s="99"/>
      <c r="G1" s="99"/>
      <c r="H1" s="99"/>
      <c r="I1" s="99"/>
    </row>
    <row r="2" spans="3:9" ht="15" x14ac:dyDescent="0.3">
      <c r="C2" s="99" t="s">
        <v>13</v>
      </c>
      <c r="D2" s="99"/>
      <c r="E2" s="99"/>
      <c r="F2" s="99"/>
      <c r="G2" s="99"/>
      <c r="H2" s="99"/>
      <c r="I2" s="99"/>
    </row>
    <row r="3" spans="3:9" ht="9.9" customHeight="1" x14ac:dyDescent="0.35">
      <c r="C3" s="2"/>
      <c r="D3" s="3"/>
      <c r="E3" s="3"/>
      <c r="F3" s="3"/>
      <c r="G3" s="3"/>
      <c r="H3" s="3"/>
      <c r="I3" s="4"/>
    </row>
    <row r="4" spans="3:9" ht="15" x14ac:dyDescent="0.3">
      <c r="C4" s="100" t="s">
        <v>14</v>
      </c>
      <c r="D4" s="100"/>
      <c r="E4" s="100"/>
      <c r="F4" s="100"/>
      <c r="G4" s="100"/>
      <c r="H4" s="100"/>
      <c r="I4" s="100"/>
    </row>
    <row r="5" spans="3:9" ht="13.5" thickBot="1" x14ac:dyDescent="0.35"/>
    <row r="6" spans="3:9" ht="12.75" customHeight="1" thickBot="1" x14ac:dyDescent="0.35">
      <c r="C6" s="101" t="s">
        <v>2</v>
      </c>
      <c r="D6" s="102"/>
      <c r="E6" s="102"/>
      <c r="F6" s="102"/>
      <c r="G6" s="102"/>
      <c r="H6" s="102"/>
      <c r="I6" s="103"/>
    </row>
    <row r="7" spans="3:9" ht="12.75" customHeight="1" x14ac:dyDescent="0.3">
      <c r="C7" s="6"/>
      <c r="D7" s="7"/>
      <c r="E7" s="7"/>
      <c r="F7" s="7"/>
      <c r="G7" s="7"/>
      <c r="H7" s="7"/>
      <c r="I7" s="8"/>
    </row>
    <row r="8" spans="3:9" ht="12.75" customHeight="1" thickBot="1" x14ac:dyDescent="0.35">
      <c r="C8" s="6" t="s">
        <v>3</v>
      </c>
      <c r="D8" s="7"/>
      <c r="E8" s="7"/>
      <c r="F8" s="108"/>
      <c r="G8" s="108"/>
      <c r="H8" s="9" t="s">
        <v>4</v>
      </c>
      <c r="I8" s="10" t="s">
        <v>81</v>
      </c>
    </row>
    <row r="9" spans="3:9" ht="12.75" customHeight="1" x14ac:dyDescent="0.3">
      <c r="C9" s="6"/>
      <c r="D9" s="7"/>
      <c r="E9" s="7"/>
      <c r="F9" s="11"/>
      <c r="G9" s="7"/>
      <c r="H9" s="7"/>
      <c r="I9" s="8"/>
    </row>
    <row r="10" spans="3:9" ht="12.75" customHeight="1" thickBot="1" x14ac:dyDescent="0.35">
      <c r="C10" s="6" t="s">
        <v>5</v>
      </c>
      <c r="D10" s="7"/>
      <c r="E10" s="7"/>
      <c r="F10" s="109" t="s">
        <v>104</v>
      </c>
      <c r="G10" s="109"/>
      <c r="H10" s="7"/>
      <c r="I10" s="8"/>
    </row>
    <row r="11" spans="3:9" ht="18" customHeight="1" x14ac:dyDescent="0.3">
      <c r="C11" s="6"/>
      <c r="D11" s="7"/>
      <c r="E11" s="7"/>
      <c r="F11" s="7"/>
      <c r="G11" s="7"/>
      <c r="H11" s="7"/>
      <c r="I11" s="8"/>
    </row>
    <row r="12" spans="3:9" ht="12.75" customHeight="1" thickBot="1" x14ac:dyDescent="0.35">
      <c r="C12" s="6" t="s">
        <v>6</v>
      </c>
      <c r="D12" s="7"/>
      <c r="E12" s="7"/>
      <c r="F12" s="109"/>
      <c r="G12" s="109"/>
      <c r="H12" s="12"/>
      <c r="I12" s="8"/>
    </row>
    <row r="13" spans="3:9" ht="12.75" customHeight="1" x14ac:dyDescent="0.3">
      <c r="C13" s="6"/>
      <c r="D13" s="7"/>
      <c r="E13" s="7"/>
      <c r="F13" s="7"/>
      <c r="G13" s="7"/>
      <c r="H13" s="7"/>
      <c r="I13" s="8"/>
    </row>
    <row r="14" spans="3:9" ht="12.75" customHeight="1" thickBot="1" x14ac:dyDescent="0.35">
      <c r="C14" s="6" t="s">
        <v>7</v>
      </c>
      <c r="D14" s="7"/>
      <c r="E14" s="7"/>
      <c r="F14" s="7"/>
      <c r="G14" s="7"/>
      <c r="H14" s="7"/>
      <c r="I14" s="8"/>
    </row>
    <row r="15" spans="3:9" ht="29.25" customHeight="1" thickBot="1" x14ac:dyDescent="0.35">
      <c r="C15" s="31" t="s">
        <v>1</v>
      </c>
      <c r="D15" s="32" t="s">
        <v>20</v>
      </c>
      <c r="E15" s="32" t="s">
        <v>0</v>
      </c>
      <c r="F15" s="33" t="s">
        <v>21</v>
      </c>
      <c r="G15" s="104" t="s">
        <v>8</v>
      </c>
      <c r="H15" s="105"/>
      <c r="I15" s="30" t="s">
        <v>9</v>
      </c>
    </row>
    <row r="16" spans="3:9" ht="8.15" customHeight="1" thickBot="1" x14ac:dyDescent="0.35">
      <c r="C16" s="6"/>
      <c r="D16" s="7"/>
      <c r="E16" s="7"/>
      <c r="F16" s="7"/>
      <c r="G16" s="71"/>
      <c r="H16" s="71"/>
      <c r="I16" s="8"/>
    </row>
    <row r="17" spans="1:9" ht="18" customHeight="1" x14ac:dyDescent="0.3">
      <c r="A17" s="72" t="str">
        <f>IFERROR(LEFT(C17,1),"")</f>
        <v>5</v>
      </c>
      <c r="B17" s="1">
        <f>IFERROR(LEFT(D17,4)*1,"")</f>
        <v>3001</v>
      </c>
      <c r="C17" s="13">
        <v>51001</v>
      </c>
      <c r="D17" s="87" t="s">
        <v>102</v>
      </c>
      <c r="E17" s="87" t="s">
        <v>103</v>
      </c>
      <c r="F17" s="88"/>
      <c r="G17" s="110" t="s">
        <v>105</v>
      </c>
      <c r="H17" s="111"/>
      <c r="I17" s="14"/>
    </row>
    <row r="18" spans="1:9" ht="18" customHeight="1" x14ac:dyDescent="0.3">
      <c r="A18" s="72" t="str">
        <f t="shared" ref="A18:A26" si="0">IFERROR(LEFT(C18,1),"")</f>
        <v>5</v>
      </c>
      <c r="B18" s="1">
        <f t="shared" ref="B18:B26" si="1">IFERROR(LEFT(D18,4)*1,"")</f>
        <v>3001</v>
      </c>
      <c r="C18" s="73">
        <v>51001</v>
      </c>
      <c r="D18" s="74" t="s">
        <v>102</v>
      </c>
      <c r="E18" s="74" t="s">
        <v>103</v>
      </c>
      <c r="F18" s="75"/>
      <c r="G18" s="89" t="s">
        <v>106</v>
      </c>
      <c r="H18" s="90"/>
      <c r="I18" s="76"/>
    </row>
    <row r="19" spans="1:9" ht="18" customHeight="1" x14ac:dyDescent="0.3">
      <c r="B19" s="1">
        <f t="shared" si="1"/>
        <v>3001</v>
      </c>
      <c r="C19" s="73">
        <v>51001</v>
      </c>
      <c r="D19" s="74" t="s">
        <v>102</v>
      </c>
      <c r="E19" s="74" t="s">
        <v>103</v>
      </c>
      <c r="F19" s="75"/>
      <c r="G19" s="89" t="s">
        <v>107</v>
      </c>
      <c r="H19" s="90"/>
      <c r="I19" s="76"/>
    </row>
    <row r="20" spans="1:9" ht="18" customHeight="1" x14ac:dyDescent="0.3">
      <c r="A20" s="72" t="str">
        <f t="shared" si="0"/>
        <v/>
      </c>
      <c r="B20" s="1" t="str">
        <f t="shared" si="1"/>
        <v/>
      </c>
      <c r="C20" s="15"/>
      <c r="D20" s="16"/>
      <c r="E20" s="16"/>
      <c r="F20" s="17"/>
      <c r="G20" s="91"/>
      <c r="H20" s="92"/>
      <c r="I20" s="18"/>
    </row>
    <row r="21" spans="1:9" ht="18" customHeight="1" x14ac:dyDescent="0.3">
      <c r="A21" s="72" t="str">
        <f t="shared" si="0"/>
        <v/>
      </c>
      <c r="B21" s="1" t="str">
        <f t="shared" si="1"/>
        <v/>
      </c>
      <c r="C21" s="73"/>
      <c r="D21" s="74"/>
      <c r="E21" s="74"/>
      <c r="F21" s="75"/>
      <c r="G21" s="89"/>
      <c r="H21" s="90"/>
      <c r="I21" s="76"/>
    </row>
    <row r="22" spans="1:9" ht="18" customHeight="1" x14ac:dyDescent="0.3">
      <c r="A22" s="72" t="str">
        <f t="shared" si="0"/>
        <v/>
      </c>
      <c r="B22" s="1" t="str">
        <f t="shared" si="1"/>
        <v/>
      </c>
      <c r="C22" s="73"/>
      <c r="D22" s="74"/>
      <c r="E22" s="74"/>
      <c r="F22" s="75"/>
      <c r="G22" s="89"/>
      <c r="H22" s="90"/>
      <c r="I22" s="76"/>
    </row>
    <row r="23" spans="1:9" s="72" customFormat="1" ht="18" customHeight="1" x14ac:dyDescent="0.3">
      <c r="A23" s="72" t="str">
        <f t="shared" si="0"/>
        <v/>
      </c>
      <c r="B23" s="72" t="str">
        <f t="shared" si="1"/>
        <v/>
      </c>
      <c r="C23" s="15"/>
      <c r="D23" s="16"/>
      <c r="E23" s="16"/>
      <c r="F23" s="17"/>
      <c r="G23" s="91"/>
      <c r="H23" s="92"/>
      <c r="I23" s="18"/>
    </row>
    <row r="24" spans="1:9" s="72" customFormat="1" ht="18" customHeight="1" x14ac:dyDescent="0.3">
      <c r="C24" s="73"/>
      <c r="D24" s="74"/>
      <c r="E24" s="74"/>
      <c r="F24" s="75"/>
      <c r="G24" s="89"/>
      <c r="H24" s="90"/>
      <c r="I24" s="76"/>
    </row>
    <row r="25" spans="1:9" ht="18" customHeight="1" x14ac:dyDescent="0.3">
      <c r="A25" s="72" t="str">
        <f t="shared" si="0"/>
        <v/>
      </c>
      <c r="B25" s="1" t="str">
        <f t="shared" si="1"/>
        <v/>
      </c>
      <c r="C25" s="73"/>
      <c r="D25" s="74"/>
      <c r="E25" s="74"/>
      <c r="F25" s="75"/>
      <c r="G25" s="89"/>
      <c r="H25" s="90"/>
      <c r="I25" s="76"/>
    </row>
    <row r="26" spans="1:9" ht="18" customHeight="1" thickBot="1" x14ac:dyDescent="0.35">
      <c r="A26" s="72" t="str">
        <f t="shared" si="0"/>
        <v/>
      </c>
      <c r="B26" s="1" t="str">
        <f t="shared" si="1"/>
        <v/>
      </c>
      <c r="C26" s="15"/>
      <c r="D26" s="16"/>
      <c r="E26" s="16"/>
      <c r="F26" s="17"/>
      <c r="G26" s="91"/>
      <c r="H26" s="92"/>
      <c r="I26" s="18"/>
    </row>
    <row r="27" spans="1:9" ht="18" customHeight="1" thickBot="1" x14ac:dyDescent="0.35">
      <c r="C27" s="19"/>
      <c r="D27" s="20"/>
      <c r="E27" s="20"/>
      <c r="F27" s="21"/>
      <c r="G27" s="97" t="s">
        <v>10</v>
      </c>
      <c r="H27" s="98"/>
      <c r="I27" s="22">
        <f>SUM(I16:I26)</f>
        <v>0</v>
      </c>
    </row>
    <row r="28" spans="1:9" ht="12.75" customHeight="1" x14ac:dyDescent="0.3">
      <c r="C28" s="7"/>
      <c r="D28" s="7"/>
      <c r="E28" s="7"/>
      <c r="F28" s="7"/>
      <c r="G28" s="7"/>
      <c r="H28" s="7"/>
      <c r="I28" s="23"/>
    </row>
    <row r="29" spans="1:9" ht="12.75" customHeight="1" thickBot="1" x14ac:dyDescent="0.35"/>
    <row r="30" spans="1:9" ht="13.5" thickBot="1" x14ac:dyDescent="0.35">
      <c r="C30" s="101" t="s">
        <v>15</v>
      </c>
      <c r="D30" s="102"/>
      <c r="E30" s="102"/>
      <c r="F30" s="102"/>
      <c r="G30" s="102"/>
      <c r="H30" s="102"/>
      <c r="I30" s="103"/>
    </row>
    <row r="31" spans="1:9" ht="12.75" customHeight="1" x14ac:dyDescent="0.3">
      <c r="C31" s="6"/>
      <c r="D31" s="7"/>
      <c r="E31" s="7"/>
      <c r="F31" s="7"/>
      <c r="G31" s="7"/>
      <c r="H31" s="7"/>
      <c r="I31" s="8"/>
    </row>
    <row r="32" spans="1:9" ht="12.75" customHeight="1" x14ac:dyDescent="0.3">
      <c r="C32" s="6"/>
      <c r="D32" s="7"/>
      <c r="E32" s="7"/>
      <c r="F32" s="7"/>
      <c r="G32" s="7"/>
      <c r="H32" s="7"/>
      <c r="I32" s="8"/>
    </row>
    <row r="33" spans="1:9" ht="12.75" customHeight="1" thickBot="1" x14ac:dyDescent="0.35">
      <c r="C33" s="6" t="s">
        <v>16</v>
      </c>
      <c r="D33" s="7"/>
      <c r="E33" s="7"/>
      <c r="F33" s="107"/>
      <c r="G33" s="107"/>
      <c r="H33" s="9" t="s">
        <v>4</v>
      </c>
      <c r="I33" s="24"/>
    </row>
    <row r="34" spans="1:9" ht="12.75" customHeight="1" x14ac:dyDescent="0.3">
      <c r="C34" s="6"/>
      <c r="D34" s="7"/>
      <c r="E34" s="7"/>
      <c r="F34" s="7"/>
      <c r="G34" s="7"/>
      <c r="H34" s="7"/>
      <c r="I34" s="8"/>
    </row>
    <row r="35" spans="1:9" ht="12.75" customHeight="1" thickBot="1" x14ac:dyDescent="0.35">
      <c r="C35" s="6" t="s">
        <v>17</v>
      </c>
      <c r="D35" s="7"/>
      <c r="E35" s="7"/>
      <c r="F35" s="7"/>
      <c r="G35" s="7"/>
      <c r="H35" s="7"/>
      <c r="I35" s="8"/>
    </row>
    <row r="36" spans="1:9" ht="29.25" customHeight="1" thickBot="1" x14ac:dyDescent="0.35">
      <c r="C36" s="31" t="s">
        <v>1</v>
      </c>
      <c r="D36" s="32" t="s">
        <v>20</v>
      </c>
      <c r="E36" s="32" t="s">
        <v>0</v>
      </c>
      <c r="F36" s="33" t="s">
        <v>21</v>
      </c>
      <c r="G36" s="104" t="s">
        <v>8</v>
      </c>
      <c r="H36" s="105"/>
      <c r="I36" s="30" t="s">
        <v>9</v>
      </c>
    </row>
    <row r="37" spans="1:9" ht="8.15" customHeight="1" thickBot="1" x14ac:dyDescent="0.35">
      <c r="C37" s="6"/>
      <c r="D37" s="7"/>
      <c r="E37" s="7"/>
      <c r="F37" s="7"/>
      <c r="G37" s="7"/>
      <c r="H37" s="7"/>
      <c r="I37" s="8"/>
    </row>
    <row r="38" spans="1:9" ht="18" customHeight="1" x14ac:dyDescent="0.3">
      <c r="A38" s="72" t="str">
        <f t="shared" ref="A38:A47" si="2">IFERROR(LEFT(C38,1),"")</f>
        <v/>
      </c>
      <c r="B38" s="1" t="str">
        <f t="shared" ref="B38:B47" si="3">IFERROR(LEFT(D38,4)*1,"")</f>
        <v/>
      </c>
      <c r="C38" s="13"/>
      <c r="D38" s="87"/>
      <c r="E38" s="87"/>
      <c r="F38" s="25"/>
      <c r="G38" s="106"/>
      <c r="H38" s="106"/>
      <c r="I38" s="14"/>
    </row>
    <row r="39" spans="1:9" ht="18" customHeight="1" x14ac:dyDescent="0.3">
      <c r="A39" s="72" t="str">
        <f t="shared" si="2"/>
        <v/>
      </c>
      <c r="B39" s="1" t="str">
        <f t="shared" si="3"/>
        <v/>
      </c>
      <c r="C39" s="73"/>
      <c r="D39" s="74"/>
      <c r="E39" s="74"/>
      <c r="F39" s="26"/>
      <c r="G39" s="89"/>
      <c r="H39" s="90"/>
      <c r="I39" s="76"/>
    </row>
    <row r="40" spans="1:9" ht="18" customHeight="1" x14ac:dyDescent="0.3">
      <c r="A40" s="72" t="str">
        <f t="shared" si="2"/>
        <v/>
      </c>
      <c r="B40" s="1" t="str">
        <f t="shared" si="3"/>
        <v/>
      </c>
      <c r="C40" s="73"/>
      <c r="D40" s="74"/>
      <c r="E40" s="74"/>
      <c r="F40" s="26"/>
      <c r="G40" s="89"/>
      <c r="H40" s="90"/>
      <c r="I40" s="76"/>
    </row>
    <row r="41" spans="1:9" ht="18" customHeight="1" x14ac:dyDescent="0.3">
      <c r="A41" s="72" t="str">
        <f t="shared" si="2"/>
        <v/>
      </c>
      <c r="B41" s="1" t="str">
        <f t="shared" si="3"/>
        <v/>
      </c>
      <c r="C41" s="73"/>
      <c r="D41" s="74"/>
      <c r="E41" s="74"/>
      <c r="F41" s="75"/>
      <c r="G41" s="89"/>
      <c r="H41" s="90"/>
      <c r="I41" s="76"/>
    </row>
    <row r="42" spans="1:9" ht="18" customHeight="1" x14ac:dyDescent="0.3">
      <c r="A42" s="72" t="str">
        <f t="shared" si="2"/>
        <v/>
      </c>
      <c r="B42" s="1" t="str">
        <f t="shared" si="3"/>
        <v/>
      </c>
      <c r="C42" s="73"/>
      <c r="D42" s="74"/>
      <c r="E42" s="74"/>
      <c r="F42" s="75"/>
      <c r="G42" s="89"/>
      <c r="H42" s="90"/>
      <c r="I42" s="76"/>
    </row>
    <row r="43" spans="1:9" ht="18" customHeight="1" x14ac:dyDescent="0.3">
      <c r="A43" s="72" t="str">
        <f t="shared" si="2"/>
        <v/>
      </c>
      <c r="B43" s="1" t="str">
        <f t="shared" si="3"/>
        <v/>
      </c>
      <c r="C43" s="15"/>
      <c r="D43" s="16"/>
      <c r="E43" s="16"/>
      <c r="F43" s="17"/>
      <c r="G43" s="91"/>
      <c r="H43" s="92"/>
      <c r="I43" s="18"/>
    </row>
    <row r="44" spans="1:9" ht="18" customHeight="1" x14ac:dyDescent="0.3">
      <c r="A44" s="72" t="str">
        <f t="shared" si="2"/>
        <v/>
      </c>
      <c r="B44" s="1" t="str">
        <f t="shared" si="3"/>
        <v/>
      </c>
      <c r="C44" s="73"/>
      <c r="D44" s="74"/>
      <c r="E44" s="74"/>
      <c r="F44" s="75"/>
      <c r="G44" s="89"/>
      <c r="H44" s="90"/>
      <c r="I44" s="76"/>
    </row>
    <row r="45" spans="1:9" s="72" customFormat="1" ht="18" customHeight="1" x14ac:dyDescent="0.3">
      <c r="C45" s="73"/>
      <c r="D45" s="74"/>
      <c r="E45" s="74"/>
      <c r="F45" s="26"/>
      <c r="G45" s="89"/>
      <c r="H45" s="90"/>
      <c r="I45" s="76"/>
    </row>
    <row r="46" spans="1:9" ht="18" customHeight="1" x14ac:dyDescent="0.3">
      <c r="A46" s="72" t="str">
        <f t="shared" si="2"/>
        <v/>
      </c>
      <c r="B46" s="1" t="str">
        <f t="shared" si="3"/>
        <v/>
      </c>
      <c r="C46" s="73"/>
      <c r="D46" s="74"/>
      <c r="E46" s="74"/>
      <c r="F46" s="26"/>
      <c r="G46" s="91"/>
      <c r="H46" s="92"/>
      <c r="I46" s="18"/>
    </row>
    <row r="47" spans="1:9" ht="19.5" customHeight="1" thickBot="1" x14ac:dyDescent="0.35">
      <c r="A47" s="72" t="str">
        <f t="shared" si="2"/>
        <v/>
      </c>
      <c r="B47" s="1" t="str">
        <f t="shared" si="3"/>
        <v/>
      </c>
      <c r="C47" s="15"/>
      <c r="D47" s="16"/>
      <c r="E47" s="16"/>
      <c r="F47" s="27"/>
      <c r="G47" s="91"/>
      <c r="H47" s="92"/>
      <c r="I47" s="18"/>
    </row>
    <row r="48" spans="1:9" ht="19.5" customHeight="1" thickBot="1" x14ac:dyDescent="0.35">
      <c r="C48" s="19"/>
      <c r="D48" s="20"/>
      <c r="E48" s="20"/>
      <c r="F48" s="21"/>
      <c r="G48" s="97" t="s">
        <v>10</v>
      </c>
      <c r="H48" s="98"/>
      <c r="I48" s="22">
        <f>SUM(I37:I47)</f>
        <v>0</v>
      </c>
    </row>
    <row r="51" spans="3:3" x14ac:dyDescent="0.3">
      <c r="C51" s="28" t="s">
        <v>11</v>
      </c>
    </row>
    <row r="52" spans="3:3" x14ac:dyDescent="0.3">
      <c r="C52" s="1" t="s">
        <v>18</v>
      </c>
    </row>
    <row r="53" spans="3:3" x14ac:dyDescent="0.3">
      <c r="C53" s="29" t="s">
        <v>19</v>
      </c>
    </row>
    <row r="57" spans="3:3" ht="15.5" x14ac:dyDescent="0.35">
      <c r="C57" s="77" t="s">
        <v>82</v>
      </c>
    </row>
    <row r="58" spans="3:3" ht="15.5" x14ac:dyDescent="0.35">
      <c r="C58" s="78" t="s">
        <v>83</v>
      </c>
    </row>
    <row r="59" spans="3:3" ht="15.5" x14ac:dyDescent="0.35">
      <c r="C59" s="78" t="s">
        <v>84</v>
      </c>
    </row>
    <row r="60" spans="3:3" ht="15.5" x14ac:dyDescent="0.35">
      <c r="C60" s="78" t="s">
        <v>99</v>
      </c>
    </row>
    <row r="61" spans="3:3" ht="15.5" x14ac:dyDescent="0.35">
      <c r="C61" s="78" t="s">
        <v>101</v>
      </c>
    </row>
    <row r="62" spans="3:3" ht="15.5" x14ac:dyDescent="0.35">
      <c r="C62" s="78" t="s">
        <v>98</v>
      </c>
    </row>
    <row r="63" spans="3:3" ht="15.5" x14ac:dyDescent="0.35">
      <c r="C63" s="78" t="s">
        <v>94</v>
      </c>
    </row>
    <row r="64" spans="3:3" ht="15.5" x14ac:dyDescent="0.35">
      <c r="C64" s="77"/>
    </row>
    <row r="65" spans="3:3" ht="15.5" x14ac:dyDescent="0.35">
      <c r="C65" s="77" t="s">
        <v>85</v>
      </c>
    </row>
    <row r="66" spans="3:3" ht="15.5" x14ac:dyDescent="0.35">
      <c r="C66" s="78" t="s">
        <v>86</v>
      </c>
    </row>
    <row r="67" spans="3:3" ht="15.5" x14ac:dyDescent="0.35">
      <c r="C67" s="78" t="s">
        <v>100</v>
      </c>
    </row>
    <row r="68" spans="3:3" ht="15.5" x14ac:dyDescent="0.35">
      <c r="C68" s="78" t="s">
        <v>97</v>
      </c>
    </row>
    <row r="69" spans="3:3" ht="15.5" x14ac:dyDescent="0.35">
      <c r="C69" s="78" t="s">
        <v>87</v>
      </c>
    </row>
    <row r="70" spans="3:3" ht="15.5" x14ac:dyDescent="0.35">
      <c r="C70" s="77"/>
    </row>
    <row r="71" spans="3:3" ht="15.5" x14ac:dyDescent="0.35">
      <c r="C71" s="77" t="s">
        <v>88</v>
      </c>
    </row>
    <row r="72" spans="3:3" ht="15.5" x14ac:dyDescent="0.35">
      <c r="C72" s="78" t="s">
        <v>89</v>
      </c>
    </row>
    <row r="73" spans="3:3" ht="15.5" x14ac:dyDescent="0.35">
      <c r="C73" s="78" t="s">
        <v>90</v>
      </c>
    </row>
    <row r="74" spans="3:3" ht="15.5" x14ac:dyDescent="0.35">
      <c r="C74" s="78" t="s">
        <v>91</v>
      </c>
    </row>
    <row r="75" spans="3:3" ht="15.5" x14ac:dyDescent="0.35">
      <c r="C75" s="78" t="s">
        <v>92</v>
      </c>
    </row>
    <row r="76" spans="3:3" ht="15.5" x14ac:dyDescent="0.35">
      <c r="C76" s="78" t="s">
        <v>93</v>
      </c>
    </row>
  </sheetData>
  <mergeCells count="15">
    <mergeCell ref="G48:H48"/>
    <mergeCell ref="C1:I1"/>
    <mergeCell ref="C2:I2"/>
    <mergeCell ref="C4:I4"/>
    <mergeCell ref="C6:I6"/>
    <mergeCell ref="G27:H27"/>
    <mergeCell ref="C30:I30"/>
    <mergeCell ref="G15:H15"/>
    <mergeCell ref="G36:H36"/>
    <mergeCell ref="G17:H17"/>
    <mergeCell ref="G38:H38"/>
    <mergeCell ref="F33:G33"/>
    <mergeCell ref="F8:G8"/>
    <mergeCell ref="F10:G10"/>
    <mergeCell ref="F12:G12"/>
  </mergeCells>
  <pageMargins left="0.39370078740157483" right="0.31496062992125984" top="0.39370078740157483" bottom="0.31496062992125984" header="0.51181102362204722" footer="0.51181102362204722"/>
  <pageSetup scale="88" orientation="portrait" horizontalDpi="4294967293"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_control</vt:lpstr>
      <vt:lpstr>JE</vt:lpstr>
      <vt:lpstr>GL - Request To Charge (Int)</vt:lpstr>
      <vt:lpstr>Check</vt:lpstr>
    </vt:vector>
  </TitlesOfParts>
  <Company>The Salvation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Holton</dc:creator>
  <cp:lastModifiedBy>Heather Matondo</cp:lastModifiedBy>
  <cp:lastPrinted>2020-02-28T21:46:43Z</cp:lastPrinted>
  <dcterms:created xsi:type="dcterms:W3CDTF">2003-10-31T14:45:31Z</dcterms:created>
  <dcterms:modified xsi:type="dcterms:W3CDTF">2021-08-20T17:02:03Z</dcterms:modified>
</cp:coreProperties>
</file>